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ay\Downloads\"/>
    </mc:Choice>
  </mc:AlternateContent>
  <bookViews>
    <workbookView xWindow="0" yWindow="0" windowWidth="24000" windowHeight="9765"/>
  </bookViews>
  <sheets>
    <sheet name="ยุทธศาสตร์ที่ 1 " sheetId="20" r:id="rId1"/>
    <sheet name="ยุทธศาสตร์ที่ 2" sheetId="13" r:id="rId2"/>
    <sheet name="ยุทธศาสตร์ที่ 3" sheetId="14" r:id="rId3"/>
    <sheet name="ยุทธศาสตร์ที่ 4" sheetId="15" r:id="rId4"/>
    <sheet name="ยุทธศาสตร์ที่ 5" sheetId="16" r:id="rId5"/>
    <sheet name="ยอดเงินจริงทุกหมวด" sheetId="19" state="hidden" r:id="rId6"/>
  </sheets>
  <definedNames>
    <definedName name="_xlnm.Print_Area" localSheetId="0">'ยุทธศาสตร์ที่ 1 '!$A$1:$AB$27</definedName>
    <definedName name="_xlnm.Print_Area" localSheetId="1">'ยุทธศาสตร์ที่ 2'!$A$1:$AB$13</definedName>
    <definedName name="_xlnm.Print_Area" localSheetId="2">'ยุทธศาสตร์ที่ 3'!$A$1:$AB$10</definedName>
    <definedName name="_xlnm.Print_Area" localSheetId="3">'ยุทธศาสตร์ที่ 4'!$A$1:$AB$10</definedName>
    <definedName name="_xlnm.Print_Area" localSheetId="4">'ยุทธศาสตร์ที่ 5'!$A$1:$AB$10</definedName>
    <definedName name="_xlnm.Print_Titles" localSheetId="0">'ยุทธศาสตร์ที่ 1 '!$13:$15</definedName>
    <definedName name="_xlnm.Print_Titles" localSheetId="1">'ยุทธศาสตร์ที่ 2'!$1:$3</definedName>
    <definedName name="_xlnm.Print_Titles" localSheetId="2">'ยุทธศาสตร์ที่ 3'!$1:$3</definedName>
    <definedName name="_xlnm.Print_Titles" localSheetId="3">'ยุทธศาสตร์ที่ 4'!$1:$3</definedName>
    <definedName name="_xlnm.Print_Titles" localSheetId="4">'ยุทธศาสตร์ที่ 5'!$1:$3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20" l="1"/>
  <c r="Y19" i="20"/>
  <c r="X19" i="20"/>
  <c r="U19" i="20"/>
  <c r="R19" i="20"/>
  <c r="O19" i="20"/>
  <c r="D11" i="20"/>
  <c r="C11" i="20"/>
  <c r="B11" i="20"/>
  <c r="AA19" i="20" l="1"/>
  <c r="N10" i="16"/>
  <c r="P10" i="16" l="1"/>
  <c r="Q10" i="16"/>
  <c r="S10" i="16"/>
  <c r="T10" i="16"/>
  <c r="V10" i="16"/>
  <c r="W10" i="16"/>
  <c r="M10" i="16"/>
  <c r="N9" i="15"/>
  <c r="P9" i="15"/>
  <c r="Q9" i="15"/>
  <c r="S9" i="15"/>
  <c r="T9" i="15"/>
  <c r="V9" i="15"/>
  <c r="W9" i="15"/>
  <c r="M9" i="15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M10" i="14"/>
  <c r="R10" i="16" l="1"/>
  <c r="U10" i="16"/>
  <c r="O10" i="16"/>
  <c r="Y10" i="16"/>
  <c r="R9" i="15"/>
  <c r="U9" i="15"/>
  <c r="X9" i="15"/>
  <c r="Z9" i="15"/>
  <c r="O9" i="15"/>
  <c r="Y9" i="15"/>
  <c r="AA9" i="15" l="1"/>
  <c r="AA16" i="19" l="1"/>
  <c r="S16" i="19"/>
  <c r="X16" i="19" s="1"/>
  <c r="P16" i="19"/>
  <c r="R16" i="19" s="1"/>
  <c r="Z16" i="19" l="1"/>
  <c r="AB16" i="19" s="1"/>
  <c r="J22" i="19" l="1"/>
  <c r="O16" i="19"/>
  <c r="O11" i="19"/>
  <c r="O12" i="19"/>
  <c r="O24" i="19"/>
  <c r="O28" i="19"/>
  <c r="O29" i="19"/>
  <c r="L22" i="19"/>
  <c r="M22" i="19"/>
  <c r="M31" i="19"/>
  <c r="O31" i="19" s="1"/>
  <c r="M26" i="19"/>
  <c r="O26" i="19" s="1"/>
  <c r="M25" i="19"/>
  <c r="K25" i="19"/>
  <c r="K26" i="19"/>
  <c r="K27" i="19"/>
  <c r="K29" i="19"/>
  <c r="K30" i="19"/>
  <c r="K32" i="19"/>
  <c r="J31" i="19"/>
  <c r="L31" i="19" s="1"/>
  <c r="M30" i="19"/>
  <c r="O30" i="19" s="1"/>
  <c r="J30" i="19"/>
  <c r="L30" i="19" s="1"/>
  <c r="M32" i="19"/>
  <c r="O32" i="19" s="1"/>
  <c r="J32" i="19"/>
  <c r="J29" i="19"/>
  <c r="L29" i="19" s="1"/>
  <c r="J28" i="19"/>
  <c r="L28" i="19" s="1"/>
  <c r="M27" i="19"/>
  <c r="O27" i="19" s="1"/>
  <c r="J27" i="19"/>
  <c r="L27" i="19" s="1"/>
  <c r="N25" i="19"/>
  <c r="N33" i="19" s="1"/>
  <c r="J26" i="19"/>
  <c r="J25" i="19"/>
  <c r="J24" i="19"/>
  <c r="L24" i="19" s="1"/>
  <c r="M23" i="19"/>
  <c r="O23" i="19" s="1"/>
  <c r="J23" i="19"/>
  <c r="L23" i="19" s="1"/>
  <c r="L16" i="19"/>
  <c r="L26" i="19" l="1"/>
  <c r="L32" i="19"/>
  <c r="O25" i="19"/>
  <c r="M33" i="19"/>
  <c r="L25" i="19"/>
  <c r="O22" i="19"/>
  <c r="K33" i="19"/>
  <c r="J33" i="19"/>
  <c r="O33" i="19" l="1"/>
  <c r="L33" i="19"/>
  <c r="J9" i="19" l="1"/>
  <c r="Y13" i="19"/>
  <c r="O9" i="19" l="1"/>
  <c r="O7" i="19"/>
  <c r="K10" i="19"/>
  <c r="U9" i="19"/>
  <c r="U11" i="19"/>
  <c r="U12" i="19"/>
  <c r="R9" i="19"/>
  <c r="R11" i="19"/>
  <c r="L9" i="19"/>
  <c r="L11" i="19"/>
  <c r="L12" i="19"/>
  <c r="AA9" i="19"/>
  <c r="AA11" i="19"/>
  <c r="AA7" i="19"/>
  <c r="N10" i="19"/>
  <c r="Q10" i="19"/>
  <c r="T10" i="19"/>
  <c r="U10" i="19" l="1"/>
  <c r="K13" i="19"/>
  <c r="AA10" i="19"/>
  <c r="R10" i="19"/>
  <c r="J10" i="19"/>
  <c r="J8" i="19"/>
  <c r="J7" i="19"/>
  <c r="J13" i="19" l="1"/>
  <c r="O10" i="19"/>
  <c r="L7" i="19"/>
  <c r="L8" i="19"/>
  <c r="L10" i="19"/>
  <c r="M13" i="19"/>
  <c r="Z10" i="19"/>
  <c r="AB10" i="19" l="1"/>
  <c r="P13" i="19"/>
  <c r="R7" i="19"/>
  <c r="L13" i="19"/>
  <c r="Z12" i="19"/>
  <c r="Z11" i="19"/>
  <c r="N8" i="19"/>
  <c r="S7" i="19"/>
  <c r="O8" i="19" l="1"/>
  <c r="AB11" i="19"/>
  <c r="Q8" i="19"/>
  <c r="N13" i="19"/>
  <c r="U7" i="19"/>
  <c r="Z7" i="19"/>
  <c r="S8" i="19"/>
  <c r="Z9" i="19"/>
  <c r="M15" i="19" l="1"/>
  <c r="O13" i="19"/>
  <c r="T8" i="19"/>
  <c r="AA8" i="19" s="1"/>
  <c r="Q13" i="19"/>
  <c r="AB7" i="19"/>
  <c r="R8" i="19"/>
  <c r="R12" i="19"/>
  <c r="S13" i="19"/>
  <c r="AB9" i="19"/>
  <c r="Z8" i="19"/>
  <c r="T13" i="19" l="1"/>
  <c r="U8" i="19"/>
  <c r="R13" i="19"/>
  <c r="AB8" i="19"/>
  <c r="Z13" i="19"/>
  <c r="AA12" i="19"/>
  <c r="U13" i="19" l="1"/>
  <c r="AA13" i="19"/>
  <c r="AB12" i="19"/>
  <c r="Z10" i="16" l="1"/>
  <c r="AB13" i="19"/>
  <c r="Y15" i="19"/>
  <c r="K15" i="19" l="1"/>
  <c r="P15" i="19" l="1"/>
  <c r="Q15" i="19"/>
  <c r="S15" i="19"/>
  <c r="T15" i="19"/>
  <c r="J15" i="19"/>
  <c r="N15" i="19" l="1"/>
  <c r="N17" i="19" s="1"/>
  <c r="M17" i="19"/>
  <c r="O17" i="19" l="1"/>
  <c r="X10" i="16" l="1"/>
  <c r="L15" i="19" l="1"/>
  <c r="X15" i="19" l="1"/>
  <c r="AA15" i="19"/>
  <c r="Z15" i="19" l="1"/>
  <c r="AA10" i="16"/>
  <c r="J17" i="19" l="1"/>
  <c r="L17" i="19"/>
  <c r="K17" i="19" l="1"/>
  <c r="O15" i="19" l="1"/>
  <c r="R15" i="19"/>
  <c r="AB15" i="19"/>
</calcChain>
</file>

<file path=xl/sharedStrings.xml><?xml version="1.0" encoding="utf-8"?>
<sst xmlns="http://schemas.openxmlformats.org/spreadsheetml/2006/main" count="413" uniqueCount="185">
  <si>
    <t>ยุทธศาสตร์ที่</t>
  </si>
  <si>
    <t>กลยุทธ์</t>
  </si>
  <si>
    <t>ตัวชี้วัด</t>
  </si>
  <si>
    <t>เป้าหมายตัวชี้วัด</t>
  </si>
  <si>
    <t>ปีบัญชี พ.ศ.</t>
  </si>
  <si>
    <t>วงเงินงบประมาณประจำปีบัญชี (หน่วย : ล้านบาท)</t>
  </si>
  <si>
    <t>ปี พ.ศ. ๒๕๖๓</t>
  </si>
  <si>
    <t>ปี พ.ศ. ๒๕๖๔</t>
  </si>
  <si>
    <t>ปี พ.ศ. ๒๕๖๕</t>
  </si>
  <si>
    <t>รวม</t>
  </si>
  <si>
    <t>-</t>
  </si>
  <si>
    <t>๑. การสร้างสรรค์ศาสตร์แห่งแผ่นดิน เพื่อการพัฒนาประเทศที่ยั่งยืน</t>
  </si>
  <si>
    <t>ส่วนงาน</t>
  </si>
  <si>
    <t>งปม.แผ่นดิน</t>
  </si>
  <si>
    <t>งปม.
เงินรายได้</t>
  </si>
  <si>
    <t>5. การเพิ่มศักยภาพในการบริหารและจัดหาทรัพยากรเพื่อรองรับการเปลี่ยนแปลง</t>
  </si>
  <si>
    <t>ปี พ.ศ. ๒๕๖6</t>
  </si>
  <si>
    <t>โครงการ/กิจกรรม</t>
  </si>
  <si>
    <t>2563 - 2566</t>
  </si>
  <si>
    <t xml:space="preserve"> ปี พ.ศ. 2563 - 2566</t>
  </si>
  <si>
    <t>วงเงินงบประมาณรวม (หน่วย : ล้านบาท)</t>
  </si>
  <si>
    <t>รวมทั้งสิ้น</t>
  </si>
  <si>
    <t>4.2 การจัดระบบการเงินและบัญชี การบริหารงบประมาณ ที่โปร่งใส ตรวจสอบได้ มีประสิทธิภาพและประสิทธิผล</t>
  </si>
  <si>
    <t>1. จำนวนผลงานวิจัยผลงานวิจัย
อัตลักษณ์ และผลงานวิจัยยุทธศาสตร์
ของมหาวิทยาลัย
เกษตรศาสตร์ที่มีความโดดเด่น และเชี่ยวชาญ</t>
  </si>
  <si>
    <t>1. โครงการสร้างเครือข่ายความร่วมมือทางการศึกษา และการวิจัย กับสถาบันการศึกษาต่างประเทศ</t>
  </si>
  <si>
    <t>5.2 พัฒนาระบบการบริหารจัดการทรัพย์สินทางปัญญา</t>
  </si>
  <si>
    <t>งปม.เงินรายได้</t>
  </si>
  <si>
    <t>วงเงินงบประมาณรวม 
(หน่วย : ล้านบาท)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</si>
  <si>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</si>
  <si>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</si>
  <si>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</si>
  <si>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</si>
  <si>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</si>
  <si>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งบกลาง</t>
  </si>
  <si>
    <t xml:space="preserve">งปม.
เงินรายได้ </t>
  </si>
  <si>
    <t>งปม.แผ่นดิน รวมทุกหมวด</t>
  </si>
  <si>
    <t>งบประมาณจริง</t>
  </si>
  <si>
    <t>แผนที่เกินจากงบประมาณจริง</t>
  </si>
  <si>
    <t>แผนยุทธศาสตร์ มก. + งบประจำ</t>
  </si>
  <si>
    <t xml:space="preserve">(ยุทธศาสตร์ที่ 1) ผลักดันผลงาน วิจัย บรณาการทางการเกษตรสู่การใช้ประโยชน์ฯ / จำนวนผลงานวิจัย ผลงานสร้างสรรค์ และผลงานนวัตกรรมที่ช่วยแก้ไขปัญาและนำมาใช้อันก่อให้เกิดประโยชน์อย่างชัดเจน </t>
  </si>
  <si>
    <t>(ยุทธศาสตร์ที่ 1) สร้างความร่วมมือทางวิชาการกับศิษย์เก่าและสถานประกอบการฯ / อาจารย์ นักวิจัย ที่มีส่วนร่วมในการทำวิจัยพัฒนาและออกแบบผลิตภัณฑ์ร่วมกับสถานประกอบการของศิษย์เก่า/หรือภาคธุรกิจเอกชน</t>
  </si>
  <si>
    <t>(ยุทธศาสตร์ที่ 1)  สร้างความร่วมมือทางวิชาการกับศิษย์เก่าและสถานประกอบการฯ / จำนวน talent mobility</t>
  </si>
  <si>
    <t>(ยุทธศาสตร์ที่ 1)  สร้างความร่วมมือทางวิชาการกับศิษย์เก่าและสถานประกอบการฯ / จำนวน start up</t>
  </si>
  <si>
    <t>(ยุทธศาสตร์ที่  2) โครงการพัฒนาหลักสูตรใหม่ ที่ตอบสนองความต้องการของตลาดแรงงาน ฯ / จำนวนหลักสูตรที่มีการเรียนการสอน รูปแบบใหม่ ทันสมัย ตอบสนองความต้องการของตลาดแรงวงาน ตอบสนองความเปลี่ยนแปลง ศตวรรษที่ 21</t>
  </si>
  <si>
    <t xml:space="preserve">(ยุทธศาสตร์ที่ 5) สร้าง Ceative Co-working Complex รายได้จาก Creative Innovation Co-working Complexทุกวิทยาเขต (ล้านบาท) </t>
  </si>
  <si>
    <t xml:space="preserve">(ยุทธศาสตร์ที่ 2) โครงการเพิ่มศักยภาพและขีดความสามารถขั้นสูงของกำลังคนทางด้านเกษตร วิทยาศาสตร์ สังคมและสิ่งแวดล้อม สู่การเป็นมหาวิทยาลัยชั้นนำของโลก 
(World Class University) </t>
  </si>
  <si>
    <t>(ยุทธศาสตร์ที่ 2) โครงการพัฒนางานวิจัยสู่การผลิตผลงานวิจัยและนวัตกรรมที่สร้างมูลค่าในเชิงพาณิชย์และเชิงนโยบายทั้งภาคการเกษตร และภาคอุตสาหกรรม รวมทั้งตอบโจทย์ประเทศ / จำนวนผลงานวิจัยผลงานวิจัย อัตลักษณ์ และผลงานวิจัยยุทธศาสตร์ของมหาวิทยาลัยเกษตรศาสตร์ที่มีความโดดเด่น และเชี่ยวชาญ</t>
  </si>
  <si>
    <t>(ยุทธศาสตร์ที่ 2) โครงการสร้างเครือข่ายความร่วมมือด้านการวิจัยและบริการวิชาการ / จำนวนผลงานวิจัยที่บูรณาการร่วมกันระหว่างภาควิชา คณะ วิทยาเขต</t>
  </si>
  <si>
    <t xml:space="preserve">โครงการที่บรรจุในแผนแต่ไม่ได้จัดทำงบประมาณประจำปี </t>
  </si>
  <si>
    <t>ประเภทงบประมาณ</t>
  </si>
  <si>
    <t>(ยุทธศาสตร์ที่ 1)  สร้างความร่วมมือทางวิชาการกับศิษย์เก่าและสถานประกอบการฯ / จำนวน smart famer</t>
  </si>
  <si>
    <t>(โครงการ/ ตัวชี้วัด)</t>
  </si>
  <si>
    <t xml:space="preserve">(ยุทธศาสตร์ที่1) 'พัฒนาหลักสูตรที่มีคุณภาพโดยอาจจะเชิญศิษย์เก่าและผู้ประกอบการเข้ามาร่วมในการจัดทำหลักสูตรร่วมกับหน่วยงานภาครัฐและเอกชน สร้างหลักสูตรพิเศษ </t>
  </si>
  <si>
    <t>ข้อมูลงบประมาณประจำปีและประมาณการล่วงหน้า</t>
  </si>
  <si>
    <t>ประกอบการจัดทำ (ร่าง) แผนปฏิบัติการ ระยะ 4 ปี (พ.ศ. ๒๕๖๓ – ๒๕๖6) มหาวิทยาลัยเกษตรศาสตร์</t>
  </si>
  <si>
    <t>ปี พ.ศ. ๒๕๖๗</t>
  </si>
  <si>
    <t>2564 - 2567</t>
  </si>
  <si>
    <t xml:space="preserve"> ปี พ.ศ. 2564 - 2567</t>
  </si>
  <si>
    <t>ส่วนที่ 1 แผนปฏิบัติงานตามยุทธศาสตร์</t>
  </si>
  <si>
    <t>5 กลยุทธ์</t>
  </si>
  <si>
    <t>8 โครงการ</t>
  </si>
  <si>
    <t>4 กลยุทธ์</t>
  </si>
  <si>
    <t xml:space="preserve">ภาพรวม </t>
  </si>
  <si>
    <t>ยุทธศาสตร์ที่ 2</t>
  </si>
  <si>
    <t xml:space="preserve">ยุทธศาสตร์ที่ 1 </t>
  </si>
  <si>
    <t>ยุทธศาสตร์ที่ 3</t>
  </si>
  <si>
    <t>ยุทธศาสตร์ที่ 4</t>
  </si>
  <si>
    <t>ยุทธศาสตร์ที่ 5</t>
  </si>
  <si>
    <t>5 โครงการ</t>
  </si>
  <si>
    <t>;</t>
  </si>
  <si>
    <t>1.๒ พัฒนาระบบการศึกษา การเรียนการสอนให้มีความยืดหยุ่น รองรับกลุ่มเป้าหมาย</t>
  </si>
  <si>
    <t>1. โครงการส่งเสริมการแลกเปลี่ยนนิสิตและบุคลากรในระดับสากล</t>
  </si>
  <si>
    <t xml:space="preserve">5 โครงการ </t>
  </si>
  <si>
    <t>8 ตัวชี้วัด</t>
  </si>
  <si>
    <t>6 ตัวชี้วัด</t>
  </si>
  <si>
    <t>1. โครงการปรับปรุง พัฒนาระบบการเงินและบัญชี ที่มีมาตรฐาน มีความถูกต้อง โปร่งใส สามารถตรวจสอบได้</t>
  </si>
  <si>
    <t>1. โครงการส่งเสริมการขับเคลื่อน EdPex ในการบริหารงาน</t>
  </si>
  <si>
    <t>2. โครงการบริหารงานมุ่งสู่ความเป็นเลิศ มีความโปร่งใส เป็นธรรมในการปฏิบัติงาน</t>
  </si>
  <si>
    <t>1. โครงการพัฒนาระบบบริหารทรัพย์สินทางปัญญา</t>
  </si>
  <si>
    <t>3. จำนวนมาตรฐานวิชาการ/วิชาชีพ/อุตสาหกรรม/ปฏิบัติการ ในระดับชาติและนานาชาติ (KU Standard)</t>
  </si>
  <si>
    <t>11 ตัวชี้วัด</t>
  </si>
  <si>
    <t>๒. การพัฒนาสู่ความเป็นเลิศทางวิชาการในระดับสากล</t>
  </si>
  <si>
    <t>1. โครงการสร้างเครือข่ายความร่วมมือด้านการเรียนการสอน การวิจัย และการบริการวิชาการ ข้ามศาสตร์เพื่อให้มีความหลากหลาย และมีมาตรฐานวิชาการในระดับสากล</t>
  </si>
  <si>
    <t>1. ผลสัมฤทธิ์การ บูรณาการการเรียนการสอนและการวิจัยข้ามศาสตร์ ร่วมกับส่วนงาน/หน่วยงาน ที่มีมาตรฐานวิชาการในระดับสากล</t>
  </si>
  <si>
    <t>๒. ผลงานตีพิมพ์ในระดับนานาชาติ</t>
  </si>
  <si>
    <t xml:space="preserve">๒.2 พัฒนางานวิจัยสู่การผลิตผลงานวิจัยและนวัตกรรมที่สร้างมูลค่าในเชิงพาณิชย์และในเชิงนโยบาย สามารถตอบโจทย์ที่เป็นประเด็นเด่นของไทย พร้อมทั้งตีพิมพ์เผยแพร่ผลงานนวัตกรรมสู่สาธารณะได้อย่างกว้างขวาง ทั้งในระดับชาติและระดับสากล </t>
  </si>
  <si>
    <t>๑. โครงการพัฒนางานวิจัยสู่การผลิตผลงานวิจัยและนวัตกรรมที่สร้างมูลค่าในเชิงพาณิชย์และเชิงนโยบายทั้งภาคการเกษตรและภาคอุตสาหกรรม รวมทั้งตอบโจทย์ประเทศ</t>
  </si>
  <si>
    <t>2.3 พัฒนาศักยภาพและความพร้อม (Mobility) ของอาจารย์ บุคลากรและนิสิตสู่สากล พัฒนาทักษะทางภาษาเพื่อรองรับการบริการนิสิตต่างชาติและบุคลากรต่างชาติ</t>
  </si>
  <si>
    <t xml:space="preserve">๓. การเพิ่มคุณภาพและประสิทธิภาพการดำเนินงานตามภารกิจ  </t>
  </si>
  <si>
    <t>3.3 สร้างจิตสำนึกความเป็นไทยร่วมกับการอนุรักษ์และทำนุบำรุงศิลปะ วัฒนธรรม และภูมิปัญญาให้มั่นคงและยั่งยืน</t>
  </si>
  <si>
    <t xml:space="preserve">1. ผลการรับรองงบการเงินตามมาตรฐานของสำนักงานการตรวจเงินแผ่นดิน
</t>
  </si>
  <si>
    <t>4.3 การบริหารงานมุ่งสู่ความเป็นเลิศ และการขับเคลื่อน EdPEx อย่างเป็นรูปธรรม และพัฒนาระบบการประกันคุณภาพการศึกษาระดับหลักสูตร (KU-IQA)</t>
  </si>
  <si>
    <t xml:space="preserve">5.1 จัดตั้งกองทุนเพื่อการพัฒนามหาวิทยาลัย
</t>
  </si>
  <si>
    <t>5.3 พัฒนาการจัดหารายได้โดยเพิ่มประสิทธิภาพการใช้ทรัพยากรและทรัพย์สินของมหาวิทยาลัย</t>
  </si>
  <si>
    <t>5 ตัวชี้วัด</t>
  </si>
  <si>
    <t>ผู้รับผิดชอบ</t>
  </si>
  <si>
    <t>คณะ/วิทยาลัย</t>
  </si>
  <si>
    <t>๒. การประชุมสัมมนา Focus Group ร่วมกับ
ภาคส่วนที่เกี่ยวข้อง เพื่อแก้ปัญหาและสร้างความมั่นคงทางเศรษฐกิจและสังคม</t>
  </si>
  <si>
    <t>1. ข้อมูลสารสนเทศที่เผยแพร่ให้ประชาชนใช้ประโยชน์ (Big Data)</t>
  </si>
  <si>
    <t>กองคลัง</t>
  </si>
  <si>
    <t>สำนักงานพัฒนาคุณภาพและบริหารความเสี่ยง</t>
  </si>
  <si>
    <t xml:space="preserve">คณะกรรมการประเมินคุณธรรมและความโปร่งใสในการดำเนินงานของมหาวิทยาลัย
เกษตรศาสตร์ </t>
  </si>
  <si>
    <t>สำนักงานบริการวิชาการ</t>
  </si>
  <si>
    <t xml:space="preserve">1. ผลงานวิจัย ผลงานสร้างสรรค์ และผลงานนวัตกรรมที่ช่วยแก้ไขปัญหา และนำมาใช้อันก่อให้เกิดประโยชน์อย่างชัดเจน </t>
  </si>
  <si>
    <t xml:space="preserve">1. ผลการประเมินคุณธรรมและความโปร่งใสในการดำเนินงานของมหาวิทยาลัย </t>
  </si>
  <si>
    <t xml:space="preserve">1. โครงการพัฒนาการยกระดับผลิตภัณฑ์จากนวัตกรรมของมหาวิทยาลัยผ่านกระบวนการสร้างมูลค่าเพิ่มแบบครบวงจรขึ้นสู่ผลิตภัณฑ์มาตรฐานระดับ
พรีเมี่ยม </t>
  </si>
  <si>
    <t>2. จำนวนผู้เรียน ประชาชน วัยทำงาน และผู้สูงอายุ ที่ศึกษาในหลักสูตร Double Degree, Joint Degree, Duo Degree, Non-Degree, Upskill/ Reskill/New skill, หลักสูตร GSPP, หลักสูตร Flagship, Module Degree หลักสูตรที่พัฒนาศักยภาพวิชาชีพบัณฑิต ศึกษา ที่พัฒนาคุณวุฒิวิชาชีพ</t>
  </si>
  <si>
    <t xml:space="preserve">1.3 สนับสนุนให้คณาจารย์ นักวิจัย นิสิต และบุคลากรในส่วนงานต่าง ๆ ของมหาวิทยาลัยเข้าไปเป็นกำลังหลักในการพัฒนาเศรษฐกิจและสังคมของชุมชน สร้างการมีส่วนร่วมของชุมชน และสร้างชุมชนต้นแบบ พัฒนาคุณภาพชีวิตความเป็นอยู่ของประชาชนบริเวณโดยรอบมหาวิทยาลัย วิทยาเขต ศูนย์ และสถานี ตลอดจนจังหวัดใกล้เคียง ให้ดียิ่งขึ้นพัฒนาสถานีวิจัยของ มก.ให้เป็นศูนย์ถ่ายทอดองค์ความรู้  </t>
  </si>
  <si>
    <t>๓.๑ พัฒนาระบบบริหารงานบุคคลเพื่อการบริหารจัดการ การมอบหมายภาระงาน และการประเมินบุคลากรอย่างเป็นธรรมและเป็นระบบ สามารถวัดผลได้ รวมทั้งสร้าง Well-being การทำงานอย่างมีความสุข</t>
  </si>
  <si>
    <t>๓.๒ พัฒนาความสอดล้องและความเชื่อมโยงกระบวนการทำงานแต่ละภาระกิจ ทั้งระบบ เพื่อเพิ่มประสิทธิภาพของหน่วยงาน</t>
  </si>
  <si>
    <t>3.5 เสริมสร้างสุขภาวะทางกายและจิตใจให้กับบุคลากรและนิสิต</t>
  </si>
  <si>
    <t>3.4 สร้างสรรค์นวัตกรรมเชิงสังคม เพื่อส่งเสริมการทำนุบำรุงศิลปวัฒนธรรมและภูมิปัญญาไทย</t>
  </si>
  <si>
    <t>4.1 การปรับปรุงโครงสร้างองค์กร ที่เหมาะสมกับภารกิจหลักของส่วนงาน เพื่อการบริหารอย่างมีประสิทธิภาพ</t>
  </si>
  <si>
    <t xml:space="preserve">4.4 การติดตามประสิทธิภาพการถ่ายทอดแผ่นสู่การปฏิบัติ  </t>
  </si>
  <si>
    <t xml:space="preserve">5.5 การบริหารเพื่อรองรับการเปลี่ยนแปลงและภาวะวิกฤต อย่างฉับพลัน </t>
  </si>
  <si>
    <t xml:space="preserve">2. โครงการผลักดันผลงานวิจัยเชิงบูรณาการศาสตร์ ด้านการเกษตร อาหาร ป่าไม้ ประมง ทรัพยากรธรรมชาติ สิ่งแวดล้อม วิศวกรรมศาสตร์ พลังงาน และวิทยาศาสตร์สุขภาพ สู่การใช้ประโยชน์ ร่วมกับอุตสาหกรรมที่มีศักยภาพสูงในการผลักดันงานวิจัยของส่วนงานสู่ภาคการผลิตและร่วมมือทำวิจัยที่แก้ปัญหาเร่งด่วนกับภาคเอกชน ชุมชน และสังคม  </t>
  </si>
  <si>
    <t>1. โครงการเสริมสร้างสุขภาวะทางกายและจิตใจให้กับบุคลากรและนิสิต</t>
  </si>
  <si>
    <t xml:space="preserve">4. การใช้หลักธรรมาภิบาลในการบริหารจัดการอย่างยั่งยืน 
</t>
  </si>
  <si>
    <t xml:space="preserve">1. การติดตามประสิทธิภาพการถ่ายทอดแผนสู่การปฏิบัติ  </t>
  </si>
  <si>
    <t>รวม/เฉลี่ย/สะสม</t>
  </si>
  <si>
    <t xml:space="preserve">๒.๑ การบูรณาการการเรียนการสอนและการวิจัยข้ามศาสตร์เพื่อให้มีความหลากหลายและมีมาตรฐานวิชาการในระดับสากล </t>
  </si>
  <si>
    <t>กองแผนงาน</t>
  </si>
  <si>
    <t>สวพ.มก./ 
กองคลัง</t>
  </si>
  <si>
    <t>สำนักงานทรัพย์สิน/กองคลัง/กองแผนงาน/สำนักงานวิทยาเขต</t>
  </si>
  <si>
    <t>(มติสภามหาวิทยาลัยเกษตรศาสตร์ ในการประชุมครั้งที่ 11/2563 เมื่อวันจันทร์ที่ 30 พฤศจิกายน พ.ศ. 2563)</t>
  </si>
  <si>
    <t>ยุทธศาสตร์</t>
  </si>
  <si>
    <t>กลยุทธ์
(จำนวน)</t>
  </si>
  <si>
    <t>โครงการ/กิจกรรม
(จำนวน)</t>
  </si>
  <si>
    <t>ตัวชี้วัด
(จำนวน)</t>
  </si>
  <si>
    <t xml:space="preserve">๑.๑ สร้างเครือข่ายความร่วมมือและเสริมสร้างความสัมพันธ์ระหว่างศิษย์เก่า หน่วยงานภายในมหาวิทยาลัย หน่วยงานภายนอกทั้งภาครัฐและเอกชน กลุ่มอุตสาหกรรมเครือข่าย  และภาคประชาชน เพื่อพัฒนาหลักสูตรบูรณาการ หลักสูตรตามความโดดเด่นของคณะและวิทยาเขต และพัฒนาหลักสูตรเพื่อการเรียนรู้ตลอดชีวิต </t>
  </si>
  <si>
    <t>1. พัฒนารูปแบบการเรียนการสอนสมัยใหม่ ยืดหยุ่น การเรียนการสอนออนไลน์ การปรับโครงสร้างการเรียนการสอนแบบหลายทางเลือก การจัดการเรียนการสอนแบบ Work-based Learning หรือ Project-Based Learning ระบบการเรียนการสอน Free Shopping จัด Learning Material ให้มีความหลากหลายและการใช้ IT ส่งเสริมการเรียน และการจัดสร้างห้องเรียน Living Class Room 
 - นวัตกรรมการเรียนการสอน (หลักสูตร)</t>
  </si>
  <si>
    <t xml:space="preserve">1. จำนวนหลักสูตรใหม่/หลักสูตรที่มีการปรับปรุงและพัฒนาขึ้น จากการมีส่วนร่วมจากนิสิตเก่า ผู้ประกอบการ หน่วยงานภาครัฐและเอกชน </t>
  </si>
  <si>
    <t xml:space="preserve">1. ผลกระทบของความร่วมมือกับนิสิตเก่า องค์กรภาครัฐและภาคเอกชน ตลอดจนสถานประกอบการ 
 - นิสิตเก่าร่วมพัฒนามหาวิทยาลัยเกษตรศาสตร์
</t>
  </si>
  <si>
    <t>3. โครงการส่งเสริมความร่วมมือทางวิชาการกับนิสิตเก่าและสถานประกอบการ เพื่อการพัฒนา Talent Mobility และสนับสนุนกิจกรรมของนิสิตเก่า ตลอดจนสมาคมนิสิตเก่ามหาวิทยาลัยเกษตรศาสตร์ ในพระบรมราชูปถัมภ์ โดยมุ่งเน้นนวัตกรรมหลักสูตร การสร้างอาชีพและรายได้</t>
  </si>
  <si>
    <t>๑. โครงการพัฒนาหลักสูตรที่มีคุณภาพ หลักสูตรพิเศษ หลักสูตรที่พัฒนาศักยภาพทางวิชาชีพบัณฑิตศึกษา การพัฒนาระบบการจัดการศึกษาข้ามวิทยาเขต สถาบันและประเทศ โดยการมีส่วนร่วมของนิสิตเก่า ผู้ประกอบการ หน่วยงานภาครัฐและเอกชน และมุ่งเน้น Double Degree, Joint Degree, Duo Degree, Non-Degree, Upskill, Reskill, New skill, หลักสูตร GSPP, หลักสูตร Flagship Module Degree, หลักสูตรพัฒนาศักยภาพวิชาชีพบัณฑิตศึกษา</t>
  </si>
  <si>
    <t xml:space="preserve">1. โครงการพัฒนารูปแบบการจัดการเรียนการสอน โดยมุ่งเน้นการพัฒนาอุปกรณ์การสอน สื่อการสอน หลักสูตร Sandbox ในรูปแบบต่าง ๆ ที่รองรับกลุ่มเป้าหมาย </t>
  </si>
  <si>
    <t>1. ศักยภาพการยกระดับการพัฒนาอย่างยั่งยืนให้แก่ชุมชน ที่ส่วนงานและหน่วยงานเป็นศูนย์กลางในการบริการวิชาการ การถ่ายทอดองค์ความรู้สู่สังคมและประชาชน เพื่อพัฒนาอาชีพและยกระดับคุณภาพชีวิต และสิ่งแวดล้อม 
 - จำนวนตำบลที่มหาวิทยาลัยดำเนินการพัฒนา ถ่ายทอดองค์ความรู้</t>
  </si>
  <si>
    <t>๑. โครงการส่งเสริมการบริการวิชาการที่เน้นการทำงานร่วมกับชุมชน เพื่อยกระดับคุณภาพชีวิต ความเป็นอยู่ โดยมุ่งเน้นผลสัมฤทธิ์การเรียนรู้ การเพิ่มรายได้ การพัฒนาคุณภาพชีวิต และคุณภาพสิ่งแวดล้อม</t>
  </si>
  <si>
    <t xml:space="preserve">1. Smart Farmers/Start Up/Entrepreneur </t>
  </si>
  <si>
    <t>๒. โครงการสร้างความร่วมมือและพัฒนาวิทยาเขต/สถานีวิจัย ให้เชื่อมโยงกับชุมชนและร่วมกันพัฒนาต้นแบบชุมชน ตลอดโซ่อุปทานเกษตรกรที่ประสบความสำเร็จ การสร้างงานพัฒนากับกลุ่มจังหวัด โดยพัฒนาความร่วมมือกับกับวิสาหกิจชุมชนและเอกชนในพื้นที่ รวมทั้งสร้างแรงจูงใจให้กับบุคลากรและนิสิตในการร่วมพัฒนาชุมชน โดยมุ่งเน้นการสร้างรายได้ การพัฒนาผู้ประกอบการ การพัฒนาผลิตภัณฑ์และสร้างนวัตกรรม</t>
  </si>
  <si>
    <t>1. โครงการพัฒนาระบบข้อมูลสารสนเทศจากองค์ความรู้ที่มหาวิทยาลัยเกษตรศาสตร์มีความเชี่ยวชาญ</t>
  </si>
  <si>
    <t>2. โครงการนำองค์ความรู้สื่อสารสู่ประชาชน ชุมชน และสังคม เพื่อพัฒนา แก้ไขปัญหาและชี้นำประเทศ โดยมุ่งเน้นการนำไปใช้ประโยชน์ และนำองค์ความรู้สู่การกำหนดนโยบายเพื่อชี้นำประเทศ</t>
  </si>
  <si>
    <t xml:space="preserve">1. การถ่ายทอดองค์ความรู้สู่ประชาชน ชุมชน และสังคม เพื่อพัฒนา แก้ไขปัญหา และชี้นำประเทศ 
 - จำนวนโครงการตามแผนงานบูรณาการและแผนงานยุทธศาสตร์
</t>
  </si>
  <si>
    <t>คณะ/สถาบัน/สำนัก</t>
  </si>
  <si>
    <t xml:space="preserve">คณะ/วิทยาลัย/ สถาบัน/สำนัก </t>
  </si>
  <si>
    <t>คณะ/วิทยาลัย/ สถาบัน/สำนัก</t>
  </si>
  <si>
    <t xml:space="preserve">๑. บุคลากรด้านการวิจัยขั้นสูง 
สู่การเป็นมหาวิทยาลัยชั้นนำ
ของโลก </t>
  </si>
  <si>
    <t>๖) ด้านวิศวกรรมการบิน (Aero) 
๗) ด้านเคมี (Chem.)
๘) ด้านศึกษาศาสตร์ (Education)
๙) ด้านสิ่งแวดล้อม (Env.) 
๑๐) ด้านสารสนเทศและคอมพิวเตอร์ (Comp &amp; IT)</t>
  </si>
  <si>
    <t xml:space="preserve">2. จำนวนการได้รับเชิญเป็นวิทยากร ผู้เชี่ยวชาญ และผู้ทรงคุณวุฒิในเวทีนานาชาติ </t>
  </si>
  <si>
    <t>1. เครือข่ายความร่วมมือกับองค์กรต่างประเทศในภูมิภาคต่าง ๆ ที่ดำเนินการอยู่ (Active)</t>
  </si>
  <si>
    <t>คณะ/วิทยาลัย/กองกิจการนิสิต/สำนักการกีฬา</t>
  </si>
  <si>
    <t>1. โครงการพัฒนาการเพิ่มประสิทธิภาพการบริหารส่วนงานและทรัพยากรบุคคลอย่างเป็นรูปธรรม โดยมุ่งเน้นประสิทธิภาพงาน ความรวดเร็ว ความโปร่งใส ความถูกต้อง และเชื่อถือได้</t>
  </si>
  <si>
    <t xml:space="preserve">1. ร้อยละของประสิทธิภาพการมอบหมายงาน </t>
  </si>
  <si>
    <t xml:space="preserve">2. การพัฒนาบุคลากรในทุกระดับ
- จำนวนบุคลากรที่เข้าสู่ตำแหน่งทางวิชาการและวิชาชีพ </t>
  </si>
  <si>
    <t xml:space="preserve">1. ประสิทธิภาพกระบวนการทำงาน
 - จำนวนเรื่องที่มีปรับปรุงประสิทธิภาพกระบวนการทำงาน 
</t>
  </si>
  <si>
    <t>1. โครงการพัฒนาประสิทธิภาพกระบวนการทำงาน ให้มีความเชื่อมโยงและสอดคล้องกันในแต่ละภารกิจ โดยมุ่งเน้นความรวดเร็ว ความคล่องตัว ความถูกต้อง ระยะเวลา การลดขั้นตอน การใช้เทคโนโลยี และระบบฐานข้อมูล</t>
  </si>
  <si>
    <t xml:space="preserve"> 1. ผลสัมฤทธิ์การทำนุบำรุงศิลปะ วัฒนธรรมและภูมิปัญญาของชาติ
 - ร้อยละของโครงการที่บรรลุเป้าหมายในการอนุรักษ์การทำนุบำรุงศิลปะ วัฒนธรรมและภูมิปัญญาไทย
</t>
  </si>
  <si>
    <t>1. โครงการเสริมสร้างจิตสำนึกความเป็นไทย ร่วมกันอนุรักษ์และทำนุบำรุงศิลปะ วัฒนธรรม และภูมิปัญญาให้มั่นคงและยั่งยืน โดยมุ่งเน้นความภาคภูมิใจ ความรู้  ภูมิปัญญา และวัฒนธรรมท้องถิ่น</t>
  </si>
  <si>
    <t xml:space="preserve">1. นวัตกรรมเพื่อการทำนุบำรุงศิลปะ วัฒนธรรมและ 
ภูมิปัญญาไทย 
 - จำนวนนวัตกรรมเพื่อการทำนุบำรุงศิลปะ วัฒนธรรมและภูมิปัญญาไทย
</t>
  </si>
  <si>
    <t>1. โครงการส่งเสริมนวัตกรรมเพื่อการทำนุบำรุงศิลปะ วัฒนธรรมและภูมิปัญญาไทย โดยมุ่งเน้นการการใช้ประโยชน์</t>
  </si>
  <si>
    <t>1. สุขภาพกายและสุขภาพจิตใจของบุคลากรและนิสิต
 - ร้อยละของบุคลากรและนิสิตที่เข้าร่วมกิจกรรมเพื่อสร้างความเข้มแข็งทางร่างกายและอารมณ์
- ดัชนีความสุขของบุคลากรและนิสิต</t>
  </si>
  <si>
    <t>1. ส่วนงานที่ใช้ EdPex ในการบริหารงานและผ่านการประเมิน 
 - ร้อยละของส่วนงานที่ผ่านการประเมินด้วยระบบ EdPex</t>
  </si>
  <si>
    <t xml:space="preserve">1. ร้อยละของผลสัมฤทธิ์ในการบูรณาการโครงการและภารกิจ </t>
  </si>
  <si>
    <t>1. โครงการบูรณาการโครงสร้างและภารกิจให้เหมาะสม และมีประสิทธิภาพในการปฏิบัติงาน โดยมุ่งเน้นการใช้ทรัพยากร บุคลากร และงบประมาณร่วมกัน</t>
  </si>
  <si>
    <t>1. ร้อยละของผลสัมฤทธิ์ในการปฏิบัติงานตามแผน</t>
  </si>
  <si>
    <t>1. โครงการจัดตั้งกองทุนเพื่อการพัฒนามหาวิทยาลัย โดยมุ่งเน้นการจัดสรรทุนและการระดมทุน</t>
  </si>
  <si>
    <t>5.4 เพิ่มประสิทธิภาพการใช้ทรัพยากรที่ดิน พื้นที่ใช้สอย สิ่งปลูกสร้าง และทรัพย์สิน</t>
  </si>
  <si>
    <t xml:space="preserve">1. โครงการเพิ่มประสิทธิภาพการใช้ทรัพยากรที่ดิน พื้นที่ใช้สอย สิ่งปลูกสร้าง และทรัพย์สิน 
</t>
  </si>
  <si>
    <t xml:space="preserve">1. ร้อยละของความสำเร็จในการบริหารโครงการเพื่อรองรับการเปลี่ยนแปลงและภาวะวิกฤตอย่างฉับพลัน </t>
  </si>
  <si>
    <t xml:space="preserve">1. โครงการการบริหารเพื่อรองรับการเปลี่ยนแปลงและภาวะวิกฤต อย่างฉับพลันภายใต้สถานการณ์ Covid-19 และ Digital Disruption </t>
  </si>
  <si>
    <t xml:space="preserve">1. ผลการพัฒนาประสิทธิภาพการใช้ทรัพยากรที่ดิน พื้นที่ใช้สอย สิ่งปลูกสร้าง และทรัพย์สิน 
 - ร้อยละของความสำเร็จในการพัฒนาการใช้ประโยชน์ทรัพยากรที่ดิน พื้นที่ใช้สอย สิ่งปลูกสร้าง และทรัพย์สิน (Creative Innovation) </t>
  </si>
  <si>
    <t xml:space="preserve">2. โครงการเพิ่มศักยภาพและขีดความสามารถขั้นสูงของกำลังคนทางด้านการเกษตร อาหาร 
ป่าไม้ ประมง สิ่งแวดล้อม 
สัตวแพทยศาสตร์ ทรัพยากรธรรมชาติ วิศวกรรม พลังงาน และวิทยาศาสตร์สุขภาพ สู่การเป็นมหาวิทยาลัยชั้นนำของโลก 
(World Class University) </t>
  </si>
  <si>
    <t xml:space="preserve">1.พัฒนาระบบการบริหารจัดการ ทรัพย์สินทางปัญญา
- รายได้จากนวัตกรรม และ
การจัดการทรัพย์สินทางปัญญา(บาท)
</t>
  </si>
  <si>
    <t>๒. กองทุนเพื่อการวิจัยและนวัตกรรม (บาท)</t>
  </si>
  <si>
    <t xml:space="preserve">1. ผลงานวิจัยและนวัตกรรมที่สร้างมูลค่าในเชิงพาณิชย์และเชิงนโยบาย ทั้งภาคการเกษตร และภาคอุตสาหกรรม รวมทั้งตอบโจทย์ประเทศในภาพรวม
- จำนวนนวัตกรรม / สิทธิบัตรและอนุสิทธิบัตร
</t>
  </si>
  <si>
    <t>แบบฟอร์มข้อมูลพื้นฐาน และเป้าหมายตัวชี้วัด แผนปฏิบัติการ 4 ปี (พ.ศ. ๒๕๖4 – ๒๕๖7) มหาวิทยาลัยเกษตรศาสตร์</t>
  </si>
  <si>
    <t>ส่วนงาน (คณะ/สถาบัน/สำนัก) ...........................................................................................................</t>
  </si>
  <si>
    <t>ข้อมูลพื้นฐาน 
ปีบัญชี พ.ศ.</t>
  </si>
  <si>
    <t>๓. ผลการจัดอันดับมหาวิทยาลัยระดับโลก 
 - QS Ranking by Subject 
1) ด้านการเกษตรและป่าไม้ (Agri &amp; Forest)
2) ด้านสัตวแพทยศาสตร์ (Vet)
๓) ด้านเศรษฐศาสตร์และบริหารธุรกิจ (Econ &amp; Bus. MGMT) 
4) ด้านชีววิทยา (Bio Sci) 
๕) ด้านวิศวกรรมเครื่องกล (En-Mec)</t>
  </si>
  <si>
    <t>2.4 สร้างเครือข่ายความร่วมมือ (Networking) ทางการศึกษา และการวิจัยกับสถาบันการศึกษาต่างประเทศ  และส่งเสริมให้นิสิตชาวต่างประเทศมาศึกษาภายในมหาวิทยาลัย เกษตรศาสตร์</t>
  </si>
  <si>
    <t>1. ศักยภาพความพร้อมของอาจารย์บุคลากร และนิสิตในระดับสากล 
 - จำนวนนิสิตที่เข้าร่วมกิจกรรมเสริมสร้างศักยภาพนิสิต มก. สู่สากล / Online International Conference
 - จำนวนผู้รับทุน Inbound และ Outbound</t>
  </si>
  <si>
    <t>1. กองทุนเพื่อการพัฒนามหาวิทยาลัย
 - กองทุน Endowment Fund (บาท)</t>
  </si>
  <si>
    <t>1.4 พัฒนาฐานข้อมูลสารสนเทศจากองค์ความรู้ที่มหาวิทยาลัย
เกษตรศาสตร์ มีความเชี่ยวชาญ พัฒนาระบบสื่อสารสังคมในทุกศาสตร์และทุกด้านเพื่อชี้นำประเทศ โดยมุ่งเน้นด้านการเกษตร อาหาร 
ป่าไม้ ประมง สิ่งแวดล้อม 
สัตวแพทยศาสตร์ ทรัพยากรธรรมชาติ วิศวกรรม พลังงานและวิทยาศาสตร์สุขภาพ เพื่อใช้ในการเผยแพร่ ประชาสัมพันธ์ และถ่ายทอดสู่ประชาชนและสังคม</t>
  </si>
  <si>
    <t xml:space="preserve">พัฒนางานวิจัยและงานบริการวิชาการ รวมทั้งผลักดันผลงานของมหาวิทยาลัยเพื่อการถ่ายทอดเทคโนโลยี สู่การขับเคลื่อนเศรษฐกิจ ที่ตอบสนองนโยบายของรัฐในการแก้ไขปัญหาด้านการเกษตร อาหาร ป่าไม้ ประมง ทรัพยากรธรรมชาติ สิ่งแวดล้อม วิศวกรรมศาสตร์ พลังงานและวิทยาศาสตร์สุขภาพ แก่ชุมชนและสังคม </t>
  </si>
  <si>
    <t>1. ผลการพัฒนาผลิตภัณฑ์จากนวัตกรรมของมหาวิทยาลัย
- รายได้จากการพัฒนาผลิตภัณฑ์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</si>
</sst>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[$-D07041E]\t###0.00"/>
    <numFmt numFmtId="166" formatCode="_-* #,##0.00_-;\-* #,##0.00_-;_-* &quot;-&quot;_-;_-@_-"/>
    <numFmt numFmtId="167" formatCode="#,##0_ ;\-#,##0\ "/>
    <numFmt numFmtId="168" formatCode="_-* #,##0.0_-;\-* #,##0.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8"/>
      <name val="TH SarabunIT๙"/>
      <family val="2"/>
    </font>
    <font>
      <sz val="18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name val="TH SarabunIT๙"/>
      <family val="2"/>
    </font>
    <font>
      <b/>
      <sz val="17"/>
      <name val="TH SarabunIT๙"/>
      <family val="2"/>
    </font>
    <font>
      <sz val="16"/>
      <name val="TH SarabunIT๙"/>
      <family val="2"/>
    </font>
    <font>
      <sz val="17"/>
      <name val="TH SarabunIT๙"/>
      <family val="2"/>
    </font>
    <font>
      <sz val="18"/>
      <color rgb="FFFF0000"/>
      <name val="TH SarabunIT๙"/>
      <family val="2"/>
    </font>
    <font>
      <b/>
      <sz val="14"/>
      <name val="TH SarabunIT๙"/>
      <family val="2"/>
    </font>
    <font>
      <b/>
      <sz val="22"/>
      <name val="TH SarabunIT๙"/>
      <family val="2"/>
    </font>
    <font>
      <sz val="22"/>
      <name val="TH SarabunIT๙"/>
      <family val="2"/>
    </font>
    <font>
      <b/>
      <sz val="20"/>
      <name val="TH SarabunIT๙"/>
      <family val="2"/>
    </font>
    <font>
      <sz val="14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4" fillId="2" borderId="0" xfId="0" applyFont="1" applyFill="1" applyBorder="1" applyAlignment="1">
      <alignment vertical="top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4" fillId="2" borderId="1" xfId="0" quotePrefix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4" fillId="2" borderId="1" xfId="0" quotePrefix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quotePrefix="1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4" fillId="2" borderId="2" xfId="0" quotePrefix="1" applyNumberFormat="1" applyFont="1" applyFill="1" applyBorder="1" applyAlignment="1">
      <alignment horizontal="center" vertical="top"/>
    </xf>
    <xf numFmtId="0" fontId="4" fillId="2" borderId="7" xfId="0" quotePrefix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vertical="top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4" xfId="0" quotePrefix="1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3" fillId="2" borderId="10" xfId="0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8" fillId="2" borderId="16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 wrapText="1"/>
    </xf>
    <xf numFmtId="43" fontId="3" fillId="2" borderId="1" xfId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3" fontId="3" fillId="5" borderId="1" xfId="0" applyNumberFormat="1" applyFont="1" applyFill="1" applyBorder="1" applyAlignment="1">
      <alignment horizontal="center" vertical="top"/>
    </xf>
    <xf numFmtId="43" fontId="8" fillId="5" borderId="1" xfId="1" applyFont="1" applyFill="1" applyBorder="1" applyAlignment="1">
      <alignment horizontal="center" vertical="top" wrapText="1"/>
    </xf>
    <xf numFmtId="43" fontId="4" fillId="2" borderId="0" xfId="0" applyNumberFormat="1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3" fontId="4" fillId="6" borderId="1" xfId="1" applyFont="1" applyFill="1" applyBorder="1" applyAlignment="1">
      <alignment horizontal="center" vertical="top" wrapText="1"/>
    </xf>
    <xf numFmtId="43" fontId="4" fillId="6" borderId="1" xfId="1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1" fontId="7" fillId="2" borderId="0" xfId="0" applyNumberFormat="1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43" fontId="8" fillId="0" borderId="16" xfId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/>
    </xf>
    <xf numFmtId="43" fontId="3" fillId="0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43" fontId="3" fillId="0" borderId="16" xfId="1" applyFont="1" applyFill="1" applyBorder="1" applyAlignment="1">
      <alignment horizontal="center" vertical="top" wrapText="1"/>
    </xf>
    <xf numFmtId="43" fontId="11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9" fillId="2" borderId="1" xfId="0" quotePrefix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top"/>
    </xf>
    <xf numFmtId="4" fontId="4" fillId="2" borderId="1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 wrapText="1"/>
    </xf>
    <xf numFmtId="4" fontId="4" fillId="2" borderId="1" xfId="1" quotePrefix="1" applyNumberFormat="1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 wrapText="1"/>
    </xf>
    <xf numFmtId="4" fontId="4" fillId="2" borderId="1" xfId="1" quotePrefix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1" fontId="3" fillId="2" borderId="11" xfId="0" quotePrefix="1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11" fillId="6" borderId="1" xfId="0" applyNumberFormat="1" applyFont="1" applyFill="1" applyBorder="1" applyAlignment="1">
      <alignment horizontal="righ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3" fontId="4" fillId="6" borderId="1" xfId="1" applyFont="1" applyFill="1" applyBorder="1" applyAlignment="1">
      <alignment horizontal="right" vertical="top" wrapText="1"/>
    </xf>
    <xf numFmtId="43" fontId="4" fillId="6" borderId="1" xfId="1" quotePrefix="1" applyFont="1" applyFill="1" applyBorder="1" applyAlignment="1">
      <alignment horizontal="right" vertical="top" wrapText="1"/>
    </xf>
    <xf numFmtId="4" fontId="4" fillId="6" borderId="1" xfId="0" quotePrefix="1" applyNumberFormat="1" applyFont="1" applyFill="1" applyBorder="1" applyAlignment="1">
      <alignment horizontal="right" vertical="top" wrapText="1"/>
    </xf>
    <xf numFmtId="43" fontId="10" fillId="6" borderId="1" xfId="1" applyFont="1" applyFill="1" applyBorder="1" applyAlignment="1">
      <alignment horizontal="right" vertical="top" wrapText="1"/>
    </xf>
    <xf numFmtId="4" fontId="3" fillId="2" borderId="17" xfId="0" applyNumberFormat="1" applyFont="1" applyFill="1" applyBorder="1" applyAlignment="1">
      <alignment horizontal="center" vertical="top" wrapText="1"/>
    </xf>
    <xf numFmtId="2" fontId="3" fillId="2" borderId="1" xfId="0" quotePrefix="1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/>
    </xf>
    <xf numFmtId="2" fontId="4" fillId="2" borderId="2" xfId="0" quotePrefix="1" applyNumberFormat="1" applyFont="1" applyFill="1" applyBorder="1" applyAlignment="1">
      <alignment horizontal="center" vertical="top" wrapText="1"/>
    </xf>
    <xf numFmtId="4" fontId="3" fillId="2" borderId="4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" fontId="3" fillId="2" borderId="10" xfId="1" quotePrefix="1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65" fontId="6" fillId="2" borderId="13" xfId="0" applyNumberFormat="1" applyFont="1" applyFill="1" applyBorder="1" applyAlignment="1">
      <alignment horizontal="left" vertical="top" wrapText="1"/>
    </xf>
    <xf numFmtId="165" fontId="6" fillId="2" borderId="12" xfId="0" applyNumberFormat="1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left" vertical="top" wrapText="1"/>
    </xf>
    <xf numFmtId="165" fontId="6" fillId="2" borderId="4" xfId="0" applyNumberFormat="1" applyFont="1" applyFill="1" applyBorder="1" applyAlignment="1">
      <alignment horizontal="left" vertical="top" wrapText="1"/>
    </xf>
    <xf numFmtId="165" fontId="5" fillId="2" borderId="0" xfId="0" applyNumberFormat="1" applyFont="1" applyFill="1" applyAlignment="1">
      <alignment vertical="top"/>
    </xf>
    <xf numFmtId="165" fontId="6" fillId="2" borderId="0" xfId="0" applyNumberFormat="1" applyFont="1" applyFill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4" fontId="4" fillId="2" borderId="2" xfId="1" applyNumberFormat="1" applyFont="1" applyFill="1" applyBorder="1" applyAlignment="1">
      <alignment horizontal="center" vertical="top" wrapText="1"/>
    </xf>
    <xf numFmtId="4" fontId="4" fillId="2" borderId="2" xfId="1" quotePrefix="1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/>
    </xf>
    <xf numFmtId="4" fontId="4" fillId="2" borderId="4" xfId="1" quotePrefix="1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3" fontId="3" fillId="2" borderId="0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horizontal="center" vertical="top"/>
    </xf>
    <xf numFmtId="4" fontId="3" fillId="2" borderId="12" xfId="1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4" fontId="3" fillId="2" borderId="2" xfId="1" quotePrefix="1" applyNumberFormat="1" applyFont="1" applyFill="1" applyBorder="1" applyAlignment="1">
      <alignment horizontal="center" vertical="top" wrapText="1"/>
    </xf>
    <xf numFmtId="4" fontId="4" fillId="2" borderId="6" xfId="1" applyNumberFormat="1" applyFont="1" applyFill="1" applyBorder="1" applyAlignment="1">
      <alignment horizontal="center" vertical="top" wrapText="1"/>
    </xf>
    <xf numFmtId="165" fontId="6" fillId="2" borderId="5" xfId="0" applyNumberFormat="1" applyFont="1" applyFill="1" applyBorder="1" applyAlignment="1">
      <alignment horizontal="center" vertical="top"/>
    </xf>
    <xf numFmtId="165" fontId="4" fillId="2" borderId="6" xfId="0" applyNumberFormat="1" applyFont="1" applyFill="1" applyBorder="1" applyAlignment="1">
      <alignment horizontal="center" vertical="top"/>
    </xf>
    <xf numFmtId="165" fontId="3" fillId="2" borderId="6" xfId="0" applyNumberFormat="1" applyFont="1" applyFill="1" applyBorder="1" applyAlignment="1">
      <alignment horizontal="center" vertical="top"/>
    </xf>
    <xf numFmtId="168" fontId="3" fillId="2" borderId="6" xfId="1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2" fontId="4" fillId="2" borderId="4" xfId="1" applyNumberFormat="1" applyFont="1" applyFill="1" applyBorder="1" applyAlignment="1">
      <alignment horizontal="center" vertical="top" wrapText="1"/>
    </xf>
    <xf numFmtId="2" fontId="4" fillId="2" borderId="7" xfId="1" applyNumberFormat="1" applyFont="1" applyFill="1" applyBorder="1" applyAlignment="1">
      <alignment horizontal="center" vertical="top" wrapText="1"/>
    </xf>
    <xf numFmtId="4" fontId="3" fillId="2" borderId="6" xfId="1" applyNumberFormat="1" applyFont="1" applyFill="1" applyBorder="1" applyAlignment="1">
      <alignment horizontal="center" vertical="top" wrapText="1"/>
    </xf>
    <xf numFmtId="166" fontId="3" fillId="2" borderId="6" xfId="1" applyNumberFormat="1" applyFont="1" applyFill="1" applyBorder="1" applyAlignment="1">
      <alignment vertical="top" wrapText="1"/>
    </xf>
    <xf numFmtId="43" fontId="3" fillId="2" borderId="2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2" fontId="4" fillId="2" borderId="4" xfId="1" applyNumberFormat="1" applyFont="1" applyFill="1" applyBorder="1" applyAlignment="1">
      <alignment horizontal="right" vertical="top" wrapText="1"/>
    </xf>
    <xf numFmtId="2" fontId="4" fillId="2" borderId="10" xfId="1" quotePrefix="1" applyNumberFormat="1" applyFont="1" applyFill="1" applyBorder="1" applyAlignment="1">
      <alignment horizontal="right" vertical="top" wrapText="1"/>
    </xf>
    <xf numFmtId="2" fontId="4" fillId="2" borderId="10" xfId="1" applyNumberFormat="1" applyFont="1" applyFill="1" applyBorder="1" applyAlignment="1">
      <alignment horizontal="right" vertical="top" wrapText="1"/>
    </xf>
    <xf numFmtId="2" fontId="3" fillId="2" borderId="10" xfId="1" applyNumberFormat="1" applyFont="1" applyFill="1" applyBorder="1" applyAlignment="1">
      <alignment horizontal="right" vertical="top" wrapText="1"/>
    </xf>
    <xf numFmtId="2" fontId="3" fillId="2" borderId="4" xfId="1" applyNumberFormat="1" applyFont="1" applyFill="1" applyBorder="1" applyAlignment="1">
      <alignment horizontal="right" vertical="top" wrapText="1"/>
    </xf>
    <xf numFmtId="2" fontId="3" fillId="2" borderId="3" xfId="1" applyNumberFormat="1" applyFont="1" applyFill="1" applyBorder="1" applyAlignment="1">
      <alignment horizontal="right" vertical="top" wrapText="1"/>
    </xf>
    <xf numFmtId="2" fontId="4" fillId="2" borderId="9" xfId="1" quotePrefix="1" applyNumberFormat="1" applyFont="1" applyFill="1" applyBorder="1" applyAlignment="1">
      <alignment horizontal="right" vertical="top" wrapText="1"/>
    </xf>
    <xf numFmtId="2" fontId="4" fillId="2" borderId="9" xfId="1" applyNumberFormat="1" applyFont="1" applyFill="1" applyBorder="1" applyAlignment="1">
      <alignment horizontal="right" vertical="top" wrapText="1"/>
    </xf>
    <xf numFmtId="2" fontId="4" fillId="2" borderId="7" xfId="1" quotePrefix="1" applyNumberFormat="1" applyFont="1" applyFill="1" applyBorder="1" applyAlignment="1">
      <alignment horizontal="right" vertical="top" wrapText="1"/>
    </xf>
    <xf numFmtId="2" fontId="4" fillId="2" borderId="7" xfId="1" applyNumberFormat="1" applyFont="1" applyFill="1" applyBorder="1" applyAlignment="1">
      <alignment horizontal="right" vertical="top" wrapText="1"/>
    </xf>
    <xf numFmtId="2" fontId="3" fillId="2" borderId="7" xfId="1" applyNumberFormat="1" applyFont="1" applyFill="1" applyBorder="1" applyAlignment="1">
      <alignment horizontal="right" vertical="top" wrapText="1"/>
    </xf>
    <xf numFmtId="2" fontId="3" fillId="2" borderId="1" xfId="1" applyNumberFormat="1" applyFont="1" applyFill="1" applyBorder="1" applyAlignment="1">
      <alignment horizontal="right" vertical="top" wrapText="1"/>
    </xf>
    <xf numFmtId="2" fontId="3" fillId="2" borderId="2" xfId="1" applyNumberFormat="1" applyFont="1" applyFill="1" applyBorder="1" applyAlignment="1">
      <alignment horizontal="right" vertical="top" wrapText="1"/>
    </xf>
    <xf numFmtId="2" fontId="4" fillId="2" borderId="11" xfId="1" quotePrefix="1" applyNumberFormat="1" applyFont="1" applyFill="1" applyBorder="1" applyAlignment="1">
      <alignment horizontal="right" vertical="top" wrapText="1"/>
    </xf>
    <xf numFmtId="2" fontId="4" fillId="2" borderId="11" xfId="1" applyNumberFormat="1" applyFont="1" applyFill="1" applyBorder="1" applyAlignment="1">
      <alignment horizontal="right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2" fontId="4" fillId="2" borderId="0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4" fillId="2" borderId="0" xfId="1" applyNumberFormat="1" applyFont="1" applyFill="1" applyAlignment="1">
      <alignment horizontal="center" vertical="top"/>
    </xf>
    <xf numFmtId="2" fontId="4" fillId="2" borderId="1" xfId="1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2" fontId="4" fillId="2" borderId="1" xfId="1" quotePrefix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4" fontId="3" fillId="2" borderId="6" xfId="1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0" fontId="3" fillId="2" borderId="0" xfId="1" applyNumberFormat="1" applyFont="1" applyFill="1" applyBorder="1" applyAlignment="1">
      <alignment horizontal="center" vertical="top" wrapText="1"/>
    </xf>
    <xf numFmtId="43" fontId="4" fillId="2" borderId="0" xfId="1" applyFont="1" applyFill="1" applyBorder="1" applyAlignment="1">
      <alignment horizontal="center" vertical="top" wrapText="1"/>
    </xf>
    <xf numFmtId="0" fontId="3" fillId="2" borderId="0" xfId="1" applyNumberFormat="1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center" vertical="top"/>
    </xf>
    <xf numFmtId="0" fontId="3" fillId="2" borderId="0" xfId="1" applyNumberFormat="1" applyFont="1" applyFill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3" fillId="2" borderId="0" xfId="1" applyFont="1" applyFill="1" applyAlignment="1">
      <alignment horizontal="center" vertical="top"/>
    </xf>
    <xf numFmtId="165" fontId="3" fillId="2" borderId="1" xfId="0" applyNumberFormat="1" applyFont="1" applyFill="1" applyBorder="1" applyAlignment="1">
      <alignment horizontal="right" vertical="top"/>
    </xf>
    <xf numFmtId="2" fontId="4" fillId="0" borderId="13" xfId="0" applyNumberFormat="1" applyFont="1" applyFill="1" applyBorder="1" applyAlignment="1">
      <alignment horizontal="center" vertical="top" wrapText="1"/>
    </xf>
    <xf numFmtId="43" fontId="4" fillId="2" borderId="6" xfId="1" applyFont="1" applyFill="1" applyBorder="1" applyAlignment="1">
      <alignment horizontal="center" vertical="top" wrapText="1"/>
    </xf>
    <xf numFmtId="43" fontId="3" fillId="2" borderId="6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165" fontId="4" fillId="2" borderId="4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vertical="top"/>
    </xf>
    <xf numFmtId="43" fontId="3" fillId="2" borderId="14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2" borderId="9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9" xfId="0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 wrapText="1"/>
    </xf>
    <xf numFmtId="0" fontId="15" fillId="2" borderId="5" xfId="1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top"/>
    </xf>
    <xf numFmtId="1" fontId="4" fillId="2" borderId="5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 wrapText="1"/>
    </xf>
    <xf numFmtId="1" fontId="4" fillId="2" borderId="5" xfId="0" applyNumberFormat="1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1" fontId="15" fillId="2" borderId="1" xfId="1" applyNumberFormat="1" applyFont="1" applyFill="1" applyBorder="1" applyAlignment="1">
      <alignment horizontal="right" vertical="top"/>
    </xf>
    <xf numFmtId="1" fontId="15" fillId="2" borderId="5" xfId="1" applyNumberFormat="1" applyFont="1" applyFill="1" applyBorder="1" applyAlignment="1">
      <alignment horizontal="right" vertical="top"/>
    </xf>
    <xf numFmtId="3" fontId="4" fillId="2" borderId="10" xfId="1" applyNumberFormat="1" applyFont="1" applyFill="1" applyBorder="1" applyAlignment="1">
      <alignment horizontal="right" vertical="top" wrapText="1"/>
    </xf>
    <xf numFmtId="3" fontId="4" fillId="2" borderId="4" xfId="1" applyNumberFormat="1" applyFont="1" applyFill="1" applyBorder="1" applyAlignment="1">
      <alignment horizontal="right" vertical="top" wrapText="1"/>
    </xf>
    <xf numFmtId="0" fontId="4" fillId="2" borderId="4" xfId="1" applyNumberFormat="1" applyFont="1" applyFill="1" applyBorder="1" applyAlignment="1">
      <alignment horizontal="right" vertical="top" wrapText="1"/>
    </xf>
    <xf numFmtId="3" fontId="3" fillId="2" borderId="12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 applyAlignment="1">
      <alignment horizontal="right" vertical="top"/>
    </xf>
    <xf numFmtId="3" fontId="4" fillId="2" borderId="7" xfId="1" applyNumberFormat="1" applyFont="1" applyFill="1" applyBorder="1" applyAlignment="1">
      <alignment horizontal="right" vertical="top" wrapText="1"/>
    </xf>
    <xf numFmtId="3" fontId="3" fillId="2" borderId="1" xfId="1" applyNumberFormat="1" applyFont="1" applyFill="1" applyBorder="1" applyAlignment="1">
      <alignment horizontal="right" vertical="top"/>
    </xf>
    <xf numFmtId="3" fontId="3" fillId="2" borderId="4" xfId="1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4" fillId="2" borderId="1" xfId="1" applyNumberFormat="1" applyFont="1" applyFill="1" applyBorder="1" applyAlignment="1">
      <alignment horizontal="right" vertical="top" wrapText="1"/>
    </xf>
    <xf numFmtId="0" fontId="4" fillId="2" borderId="0" xfId="1" applyNumberFormat="1" applyFont="1" applyFill="1" applyAlignment="1">
      <alignment horizontal="right" vertical="top"/>
    </xf>
    <xf numFmtId="3" fontId="3" fillId="2" borderId="1" xfId="1" applyNumberFormat="1" applyFont="1" applyFill="1" applyBorder="1" applyAlignment="1">
      <alignment horizontal="right" vertical="top" wrapText="1"/>
    </xf>
    <xf numFmtId="1" fontId="3" fillId="2" borderId="1" xfId="1" applyNumberFormat="1" applyFont="1" applyFill="1" applyBorder="1" applyAlignment="1">
      <alignment horizontal="right" vertical="top" wrapText="1"/>
    </xf>
    <xf numFmtId="1" fontId="3" fillId="2" borderId="4" xfId="1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/>
    </xf>
    <xf numFmtId="167" fontId="4" fillId="2" borderId="1" xfId="1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right" vertical="top"/>
    </xf>
    <xf numFmtId="167" fontId="3" fillId="2" borderId="1" xfId="1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167" fontId="4" fillId="2" borderId="2" xfId="1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/>
    </xf>
    <xf numFmtId="167" fontId="3" fillId="2" borderId="2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4" fontId="4" fillId="2" borderId="3" xfId="1" quotePrefix="1" applyNumberFormat="1" applyFont="1" applyFill="1" applyBorder="1" applyAlignment="1">
      <alignment horizontal="center" vertical="top" wrapText="1"/>
    </xf>
    <xf numFmtId="4" fontId="3" fillId="2" borderId="3" xfId="1" applyNumberFormat="1" applyFont="1" applyFill="1" applyBorder="1" applyAlignment="1">
      <alignment horizontal="center" vertical="top" wrapText="1"/>
    </xf>
    <xf numFmtId="4" fontId="4" fillId="2" borderId="3" xfId="1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4" fontId="3" fillId="2" borderId="8" xfId="1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/>
    </xf>
    <xf numFmtId="43" fontId="4" fillId="2" borderId="3" xfId="1" applyNumberFormat="1" applyFont="1" applyFill="1" applyBorder="1" applyAlignment="1">
      <alignment horizontal="right" vertical="top" wrapText="1"/>
    </xf>
    <xf numFmtId="168" fontId="3" fillId="2" borderId="3" xfId="1" applyNumberFormat="1" applyFont="1" applyFill="1" applyBorder="1" applyAlignment="1">
      <alignment horizontal="right" vertical="top" wrapText="1"/>
    </xf>
    <xf numFmtId="43" fontId="3" fillId="2" borderId="3" xfId="1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1" fontId="6" fillId="2" borderId="11" xfId="0" applyNumberFormat="1" applyFont="1" applyFill="1" applyBorder="1" applyAlignment="1">
      <alignment horizontal="right" vertical="top" wrapText="1"/>
    </xf>
    <xf numFmtId="1" fontId="4" fillId="2" borderId="2" xfId="0" applyNumberFormat="1" applyFont="1" applyFill="1" applyBorder="1" applyAlignment="1">
      <alignment horizontal="right" vertical="top" wrapText="1"/>
    </xf>
    <xf numFmtId="1" fontId="4" fillId="2" borderId="13" xfId="0" applyNumberFormat="1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1" fontId="6" fillId="2" borderId="1" xfId="0" quotePrefix="1" applyNumberFormat="1" applyFont="1" applyFill="1" applyBorder="1" applyAlignment="1">
      <alignment horizontal="right" vertical="top" wrapText="1"/>
    </xf>
    <xf numFmtId="1" fontId="5" fillId="2" borderId="1" xfId="0" quotePrefix="1" applyNumberFormat="1" applyFont="1" applyFill="1" applyBorder="1" applyAlignment="1">
      <alignment horizontal="right" vertical="top" wrapText="1"/>
    </xf>
    <xf numFmtId="1" fontId="6" fillId="2" borderId="2" xfId="0" quotePrefix="1" applyNumberFormat="1" applyFont="1" applyFill="1" applyBorder="1" applyAlignment="1">
      <alignment horizontal="right" vertical="top" wrapText="1"/>
    </xf>
    <xf numFmtId="1" fontId="3" fillId="2" borderId="11" xfId="0" quotePrefix="1" applyNumberFormat="1" applyFont="1" applyFill="1" applyBorder="1" applyAlignment="1">
      <alignment horizontal="right" vertical="top" wrapText="1"/>
    </xf>
    <xf numFmtId="0" fontId="6" fillId="2" borderId="1" xfId="0" quotePrefix="1" applyFont="1" applyFill="1" applyBorder="1" applyAlignment="1">
      <alignment horizontal="right" vertical="top" wrapText="1"/>
    </xf>
    <xf numFmtId="0" fontId="3" fillId="2" borderId="5" xfId="0" quotePrefix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3" fontId="16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165" fontId="3" fillId="2" borderId="5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top" wrapText="1"/>
    </xf>
    <xf numFmtId="43" fontId="13" fillId="2" borderId="6" xfId="1" applyFont="1" applyFill="1" applyBorder="1" applyAlignment="1">
      <alignment horizontal="center" vertical="top" wrapText="1"/>
    </xf>
    <xf numFmtId="43" fontId="13" fillId="2" borderId="7" xfId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top"/>
    </xf>
    <xf numFmtId="1" fontId="4" fillId="2" borderId="12" xfId="0" applyNumberFormat="1" applyFont="1" applyFill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 wrapText="1"/>
    </xf>
    <xf numFmtId="43" fontId="3" fillId="2" borderId="5" xfId="1" applyFont="1" applyFill="1" applyBorder="1" applyAlignment="1">
      <alignment horizontal="center" vertical="top"/>
    </xf>
    <xf numFmtId="43" fontId="3" fillId="2" borderId="6" xfId="1" applyFont="1" applyFill="1" applyBorder="1" applyAlignment="1">
      <alignment horizontal="center" vertical="top"/>
    </xf>
    <xf numFmtId="43" fontId="3" fillId="2" borderId="7" xfId="1" applyFont="1" applyFill="1" applyBorder="1" applyAlignment="1">
      <alignment horizontal="center" vertical="top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43" fontId="3" fillId="2" borderId="5" xfId="1" applyFont="1" applyFill="1" applyBorder="1" applyAlignment="1">
      <alignment horizontal="center" vertical="top" wrapText="1"/>
    </xf>
    <xf numFmtId="43" fontId="3" fillId="2" borderId="6" xfId="1" applyFont="1" applyFill="1" applyBorder="1" applyAlignment="1">
      <alignment horizontal="center" vertical="top" wrapText="1"/>
    </xf>
    <xf numFmtId="43" fontId="3" fillId="2" borderId="7" xfId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306915</xdr:colOff>
      <xdr:row>3</xdr:row>
      <xdr:rowOff>82424</xdr:rowOff>
    </xdr:from>
    <xdr:to>
      <xdr:col>9</xdr:col>
      <xdr:colOff>624915</xdr:colOff>
      <xdr:row>5</xdr:row>
      <xdr:rowOff>273424</xdr:rowOff>
    </xdr:to>
    <xdr:pic>
      <xdr:nvPicPr>
        <xdr:cNvPr id="2" name="Picture 10" descr="ku thai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415" y="1077257"/>
          <a:ext cx="1080000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169332</xdr:colOff>
      <xdr:row>5</xdr:row>
      <xdr:rowOff>253998</xdr:rowOff>
    </xdr:from>
    <xdr:to>
      <xdr:col>27</xdr:col>
      <xdr:colOff>1090082</xdr:colOff>
      <xdr:row>10</xdr:row>
      <xdr:rowOff>328084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868582" y="2137831"/>
          <a:ext cx="7366000" cy="1555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200" b="1">
              <a:latin typeface="TH SarabunIT๙" panose="020B0500040200020003" pitchFamily="34" charset="-34"/>
              <a:cs typeface="TH SarabunIT๙" panose="020B0500040200020003" pitchFamily="34" charset="-34"/>
            </a:rPr>
            <a:t>วิสัยทัศน์มหาวิทยาลัยเกษตรศาสตร์</a:t>
          </a:r>
        </a:p>
        <a:p>
          <a:pPr eaLnBrk="1" fontAlgn="auto" latinLnBrk="0" hangingPunct="1"/>
          <a:r>
            <a:rPr lang="th-TH" sz="22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2200" b="1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มหาวิทยาลัยแห่งการเรียนรู้ วิจัย และสร้างนวัตกรรมระดับโลก เพื่อการพัฒนาอย่างยั่งยืนบนพื้นฐานของศาสตร์แห่งแผ่นดิน</a:t>
          </a:r>
          <a:endParaRPr lang="en-US" sz="22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r"/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(มติสภามหาวิทยาลัยเกษตรศาสตร์</a:t>
          </a:r>
          <a:endParaRPr lang="en-US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r"/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ในการประชุมครั้งที่ ๒/2563 เมื่อวันจันทร์ที่ ๒๔ กุมภาพันธ์ พ.ศ. 25๖๓)</a:t>
          </a:r>
          <a:endParaRPr lang="en-US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11</xdr:col>
      <xdr:colOff>95252</xdr:colOff>
      <xdr:row>0</xdr:row>
      <xdr:rowOff>285750</xdr:rowOff>
    </xdr:from>
    <xdr:to>
      <xdr:col>27</xdr:col>
      <xdr:colOff>1016002</xdr:colOff>
      <xdr:row>2</xdr:row>
      <xdr:rowOff>52917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2096752" y="285750"/>
          <a:ext cx="2063750" cy="465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2400" b="1">
              <a:latin typeface="TH SarabunIT๙" panose="020B0500040200020003" pitchFamily="34" charset="-34"/>
              <a:cs typeface="TH SarabunIT๙" panose="020B0500040200020003" pitchFamily="34" charset="-34"/>
            </a:rPr>
            <a:t>เอกสารแนบ 2</a:t>
          </a:r>
          <a:endParaRPr lang="en-US" sz="24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tabSelected="1" view="pageBreakPreview" zoomScale="90" zoomScaleNormal="90" zoomScaleSheetLayoutView="90" zoomScalePageLayoutView="50" workbookViewId="0">
      <selection activeCell="B23" sqref="B23"/>
    </sheetView>
  </sheetViews>
  <sheetFormatPr defaultColWidth="9.140625" defaultRowHeight="23.25"/>
  <cols>
    <col min="1" max="1" width="20.7109375" style="36" customWidth="1"/>
    <col min="2" max="2" width="25.85546875" style="36" customWidth="1"/>
    <col min="3" max="3" width="27.140625" style="36" customWidth="1"/>
    <col min="4" max="4" width="26.7109375" style="36" customWidth="1"/>
    <col min="5" max="7" width="11.28515625" style="36" customWidth="1"/>
    <col min="8" max="11" width="11.42578125" style="205" customWidth="1"/>
    <col min="12" max="12" width="17.140625" style="221" customWidth="1"/>
    <col min="13" max="14" width="15.42578125" style="222" hidden="1" customWidth="1"/>
    <col min="15" max="15" width="15.42578125" style="223" hidden="1" customWidth="1"/>
    <col min="16" max="17" width="15.42578125" style="222" hidden="1" customWidth="1"/>
    <col min="18" max="18" width="15.42578125" style="223" hidden="1" customWidth="1"/>
    <col min="19" max="20" width="15.42578125" style="222" hidden="1" customWidth="1"/>
    <col min="21" max="24" width="15.42578125" style="223" hidden="1" customWidth="1"/>
    <col min="25" max="25" width="15.5703125" style="52" hidden="1" customWidth="1"/>
    <col min="26" max="26" width="16.7109375" style="52" hidden="1" customWidth="1"/>
    <col min="27" max="27" width="16" style="52" hidden="1" customWidth="1"/>
    <col min="28" max="28" width="17" style="52" customWidth="1"/>
    <col min="29" max="29" width="10.42578125" style="49" customWidth="1"/>
    <col min="30" max="16384" width="9.140625" style="36"/>
  </cols>
  <sheetData>
    <row r="1" spans="1:29" ht="27.75">
      <c r="A1" s="389" t="s">
        <v>175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</row>
    <row r="2" spans="1:29" ht="27.75">
      <c r="A2" s="389" t="s">
        <v>124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</row>
    <row r="3" spans="1:29" ht="27.75">
      <c r="A3" s="391" t="s">
        <v>176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</row>
    <row r="4" spans="1:29">
      <c r="A4" s="393" t="s">
        <v>125</v>
      </c>
      <c r="B4" s="395" t="s">
        <v>62</v>
      </c>
      <c r="C4" s="396"/>
      <c r="D4" s="396"/>
      <c r="E4" s="341"/>
      <c r="F4" s="341"/>
      <c r="G4" s="341"/>
      <c r="H4" s="239"/>
      <c r="I4" s="239"/>
      <c r="J4" s="397"/>
      <c r="K4" s="397"/>
      <c r="L4" s="397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29" ht="46.5">
      <c r="A5" s="394"/>
      <c r="B5" s="246" t="s">
        <v>126</v>
      </c>
      <c r="C5" s="245" t="s">
        <v>127</v>
      </c>
      <c r="D5" s="340" t="s">
        <v>128</v>
      </c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</row>
    <row r="6" spans="1:29">
      <c r="A6" s="255" t="s">
        <v>64</v>
      </c>
      <c r="B6" s="267">
        <v>4</v>
      </c>
      <c r="C6" s="267">
        <v>8</v>
      </c>
      <c r="D6" s="268">
        <v>11</v>
      </c>
      <c r="E6" s="382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</row>
    <row r="7" spans="1:29">
      <c r="A7" s="255" t="s">
        <v>63</v>
      </c>
      <c r="B7" s="269">
        <v>4</v>
      </c>
      <c r="C7" s="269">
        <v>5</v>
      </c>
      <c r="D7" s="270">
        <v>8</v>
      </c>
      <c r="E7" s="382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</row>
    <row r="8" spans="1:29">
      <c r="A8" s="255" t="s">
        <v>65</v>
      </c>
      <c r="B8" s="269">
        <v>5</v>
      </c>
      <c r="C8" s="269">
        <v>5</v>
      </c>
      <c r="D8" s="270">
        <v>6</v>
      </c>
      <c r="E8" s="382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</row>
    <row r="9" spans="1:29">
      <c r="A9" s="255" t="s">
        <v>66</v>
      </c>
      <c r="B9" s="271">
        <v>4</v>
      </c>
      <c r="C9" s="271">
        <v>5</v>
      </c>
      <c r="D9" s="272">
        <v>5</v>
      </c>
      <c r="E9" s="382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</row>
    <row r="10" spans="1:29">
      <c r="A10" s="255" t="s">
        <v>67</v>
      </c>
      <c r="B10" s="267">
        <v>5</v>
      </c>
      <c r="C10" s="267">
        <v>5</v>
      </c>
      <c r="D10" s="268">
        <v>6</v>
      </c>
      <c r="E10" s="382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</row>
    <row r="11" spans="1:29" ht="26.25">
      <c r="A11" s="266" t="s">
        <v>9</v>
      </c>
      <c r="B11" s="273">
        <f>SUM(B6:B10)</f>
        <v>22</v>
      </c>
      <c r="C11" s="273">
        <f>SUM(C6:C10)</f>
        <v>28</v>
      </c>
      <c r="D11" s="274">
        <f>SUM(D6:D10)</f>
        <v>36</v>
      </c>
      <c r="E11" s="384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</row>
    <row r="12" spans="1:29" s="252" customFormat="1" ht="27.75">
      <c r="A12" s="249" t="s">
        <v>58</v>
      </c>
      <c r="B12" s="250"/>
      <c r="C12" s="250"/>
      <c r="D12" s="251"/>
      <c r="E12" s="250"/>
      <c r="F12" s="250"/>
      <c r="G12" s="250"/>
      <c r="L12" s="253"/>
      <c r="M12" s="379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248"/>
      <c r="Z12" s="248"/>
      <c r="AA12" s="254"/>
      <c r="AB12" s="247"/>
      <c r="AC12" s="248"/>
    </row>
    <row r="13" spans="1:29" ht="23.25" customHeight="1">
      <c r="A13" s="376" t="s">
        <v>0</v>
      </c>
      <c r="B13" s="386" t="s">
        <v>1</v>
      </c>
      <c r="C13" s="387" t="s">
        <v>17</v>
      </c>
      <c r="D13" s="388" t="s">
        <v>2</v>
      </c>
      <c r="E13" s="364" t="s">
        <v>177</v>
      </c>
      <c r="F13" s="365"/>
      <c r="G13" s="366"/>
      <c r="H13" s="371" t="s">
        <v>3</v>
      </c>
      <c r="I13" s="371"/>
      <c r="J13" s="371"/>
      <c r="K13" s="371"/>
      <c r="L13" s="371"/>
      <c r="M13" s="361" t="s">
        <v>5</v>
      </c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3"/>
      <c r="Y13" s="364" t="s">
        <v>20</v>
      </c>
      <c r="Z13" s="365"/>
      <c r="AA13" s="366"/>
      <c r="AB13" s="376" t="s">
        <v>95</v>
      </c>
      <c r="AC13" s="161"/>
    </row>
    <row r="14" spans="1:29" ht="46.5">
      <c r="A14" s="377"/>
      <c r="B14" s="386"/>
      <c r="C14" s="387"/>
      <c r="D14" s="388"/>
      <c r="E14" s="368"/>
      <c r="F14" s="369"/>
      <c r="G14" s="370"/>
      <c r="H14" s="371" t="s">
        <v>4</v>
      </c>
      <c r="I14" s="371"/>
      <c r="J14" s="371"/>
      <c r="K14" s="371"/>
      <c r="L14" s="346" t="s">
        <v>119</v>
      </c>
      <c r="M14" s="372" t="s">
        <v>7</v>
      </c>
      <c r="N14" s="372"/>
      <c r="O14" s="372"/>
      <c r="P14" s="373" t="s">
        <v>8</v>
      </c>
      <c r="Q14" s="374"/>
      <c r="R14" s="375"/>
      <c r="S14" s="373" t="s">
        <v>16</v>
      </c>
      <c r="T14" s="374"/>
      <c r="U14" s="375"/>
      <c r="V14" s="373" t="s">
        <v>55</v>
      </c>
      <c r="W14" s="374"/>
      <c r="X14" s="375"/>
      <c r="Y14" s="368" t="s">
        <v>57</v>
      </c>
      <c r="Z14" s="369"/>
      <c r="AA14" s="370"/>
      <c r="AB14" s="377"/>
      <c r="AC14" s="161"/>
    </row>
    <row r="15" spans="1:29" ht="24.2" customHeight="1">
      <c r="A15" s="378"/>
      <c r="B15" s="386"/>
      <c r="C15" s="387"/>
      <c r="D15" s="388"/>
      <c r="E15" s="335">
        <v>2561</v>
      </c>
      <c r="F15" s="335">
        <v>2562</v>
      </c>
      <c r="G15" s="335">
        <v>2563</v>
      </c>
      <c r="H15" s="346">
        <v>2564</v>
      </c>
      <c r="I15" s="347">
        <v>2565</v>
      </c>
      <c r="J15" s="347">
        <v>2566</v>
      </c>
      <c r="K15" s="347">
        <v>2567</v>
      </c>
      <c r="L15" s="347" t="s">
        <v>56</v>
      </c>
      <c r="M15" s="348" t="s">
        <v>13</v>
      </c>
      <c r="N15" s="348" t="s">
        <v>14</v>
      </c>
      <c r="O15" s="348" t="s">
        <v>9</v>
      </c>
      <c r="P15" s="348" t="s">
        <v>13</v>
      </c>
      <c r="Q15" s="348" t="s">
        <v>14</v>
      </c>
      <c r="R15" s="348" t="s">
        <v>9</v>
      </c>
      <c r="S15" s="348" t="s">
        <v>13</v>
      </c>
      <c r="T15" s="348" t="s">
        <v>14</v>
      </c>
      <c r="U15" s="348" t="s">
        <v>9</v>
      </c>
      <c r="V15" s="348" t="s">
        <v>13</v>
      </c>
      <c r="W15" s="348" t="s">
        <v>26</v>
      </c>
      <c r="X15" s="348" t="s">
        <v>9</v>
      </c>
      <c r="Y15" s="349" t="s">
        <v>13</v>
      </c>
      <c r="Z15" s="349" t="s">
        <v>14</v>
      </c>
      <c r="AA15" s="349" t="s">
        <v>21</v>
      </c>
      <c r="AB15" s="378"/>
      <c r="AC15" s="161"/>
    </row>
    <row r="16" spans="1:29" ht="371.25" customHeight="1">
      <c r="A16" s="7" t="s">
        <v>11</v>
      </c>
      <c r="B16" s="7" t="s">
        <v>129</v>
      </c>
      <c r="C16" s="8" t="s">
        <v>134</v>
      </c>
      <c r="D16" s="257" t="s">
        <v>131</v>
      </c>
      <c r="E16" s="342"/>
      <c r="F16" s="342"/>
      <c r="G16" s="342"/>
      <c r="H16" s="275"/>
      <c r="I16" s="276"/>
      <c r="J16" s="276"/>
      <c r="K16" s="277"/>
      <c r="L16" s="278"/>
      <c r="M16" s="179">
        <v>4.2</v>
      </c>
      <c r="N16" s="179">
        <v>6.5</v>
      </c>
      <c r="O16" s="179">
        <v>10.7</v>
      </c>
      <c r="P16" s="179">
        <v>5.2</v>
      </c>
      <c r="Q16" s="179">
        <v>2.8</v>
      </c>
      <c r="R16" s="179"/>
      <c r="S16" s="179">
        <v>5.2</v>
      </c>
      <c r="T16" s="179">
        <v>2.8</v>
      </c>
      <c r="U16" s="179"/>
      <c r="V16" s="179">
        <v>5.2</v>
      </c>
      <c r="W16" s="179">
        <v>2.8</v>
      </c>
      <c r="X16" s="179">
        <v>8</v>
      </c>
      <c r="Y16" s="186"/>
      <c r="Z16" s="186"/>
      <c r="AA16" s="186"/>
      <c r="AB16" s="179" t="s">
        <v>96</v>
      </c>
      <c r="AC16" s="161"/>
    </row>
    <row r="17" spans="1:29" ht="325.5">
      <c r="A17" s="242"/>
      <c r="B17" s="359" t="s">
        <v>183</v>
      </c>
      <c r="C17" s="204"/>
      <c r="D17" s="163" t="s">
        <v>106</v>
      </c>
      <c r="E17" s="343"/>
      <c r="F17" s="343"/>
      <c r="G17" s="343"/>
      <c r="H17" s="275"/>
      <c r="I17" s="275"/>
      <c r="J17" s="275"/>
      <c r="K17" s="275"/>
      <c r="L17" s="279"/>
      <c r="M17" s="187"/>
      <c r="N17" s="188"/>
      <c r="O17" s="189"/>
      <c r="P17" s="187"/>
      <c r="Q17" s="188"/>
      <c r="R17" s="190"/>
      <c r="S17" s="187"/>
      <c r="T17" s="188"/>
      <c r="U17" s="191"/>
      <c r="V17" s="192"/>
      <c r="W17" s="193"/>
      <c r="X17" s="190"/>
      <c r="Y17" s="190"/>
      <c r="Z17" s="190"/>
      <c r="AA17" s="190"/>
      <c r="AB17" s="179" t="s">
        <v>96</v>
      </c>
      <c r="AC17" s="160"/>
    </row>
    <row r="18" spans="1:29" ht="116.25">
      <c r="A18" s="242"/>
      <c r="B18" s="367"/>
      <c r="C18" s="204"/>
      <c r="D18" s="8" t="s">
        <v>79</v>
      </c>
      <c r="E18" s="344"/>
      <c r="F18" s="344"/>
      <c r="G18" s="344"/>
      <c r="H18" s="280"/>
      <c r="I18" s="280"/>
      <c r="J18" s="280"/>
      <c r="K18" s="280"/>
      <c r="L18" s="281"/>
      <c r="M18" s="194"/>
      <c r="N18" s="195"/>
      <c r="O18" s="196"/>
      <c r="P18" s="194"/>
      <c r="Q18" s="195"/>
      <c r="R18" s="197"/>
      <c r="S18" s="194"/>
      <c r="T18" s="195"/>
      <c r="U18" s="198"/>
      <c r="V18" s="199"/>
      <c r="W18" s="200"/>
      <c r="X18" s="198"/>
      <c r="Y18" s="190"/>
      <c r="Z18" s="190"/>
      <c r="AA18" s="190"/>
      <c r="AB18" s="91" t="s">
        <v>144</v>
      </c>
      <c r="AC18" s="160"/>
    </row>
    <row r="19" spans="1:29" ht="132.75" customHeight="1">
      <c r="A19" s="242"/>
      <c r="B19" s="242"/>
      <c r="C19" s="357" t="s">
        <v>115</v>
      </c>
      <c r="D19" s="8" t="s">
        <v>103</v>
      </c>
      <c r="E19" s="8"/>
      <c r="F19" s="8"/>
      <c r="G19" s="8"/>
      <c r="H19" s="290"/>
      <c r="I19" s="290"/>
      <c r="J19" s="290"/>
      <c r="K19" s="351"/>
      <c r="L19" s="281"/>
      <c r="M19" s="195">
        <v>200</v>
      </c>
      <c r="N19" s="195">
        <v>50</v>
      </c>
      <c r="O19" s="196">
        <f t="shared" ref="O19" si="0">SUM(M19,N19)</f>
        <v>250</v>
      </c>
      <c r="P19" s="195">
        <v>200</v>
      </c>
      <c r="Q19" s="195">
        <v>80</v>
      </c>
      <c r="R19" s="196">
        <f>SUM(P19,Q19)</f>
        <v>280</v>
      </c>
      <c r="S19" s="195">
        <v>200</v>
      </c>
      <c r="T19" s="195">
        <v>100</v>
      </c>
      <c r="U19" s="196">
        <f t="shared" ref="U19" si="1">SUM(S19:T19)</f>
        <v>300</v>
      </c>
      <c r="V19" s="195">
        <v>200</v>
      </c>
      <c r="W19" s="195">
        <v>100</v>
      </c>
      <c r="X19" s="198">
        <f t="shared" ref="X19" si="2">SUM(V19:W19)</f>
        <v>300</v>
      </c>
      <c r="Y19" s="190">
        <f t="shared" ref="Y19:AA19" si="3">SUM(M19,P19,S19,V19)</f>
        <v>800</v>
      </c>
      <c r="Z19" s="190">
        <f t="shared" si="3"/>
        <v>330</v>
      </c>
      <c r="AA19" s="190">
        <f t="shared" si="3"/>
        <v>1130</v>
      </c>
      <c r="AB19" s="201" t="s">
        <v>143</v>
      </c>
      <c r="AC19" s="160"/>
    </row>
    <row r="20" spans="1:29" ht="197.25" customHeight="1">
      <c r="A20" s="242"/>
      <c r="B20" s="242"/>
      <c r="C20" s="358"/>
      <c r="D20" s="230" t="s">
        <v>97</v>
      </c>
      <c r="E20" s="230"/>
      <c r="F20" s="230"/>
      <c r="G20" s="230"/>
      <c r="H20" s="285"/>
      <c r="I20" s="285"/>
      <c r="J20" s="285"/>
      <c r="K20" s="286"/>
      <c r="L20" s="350"/>
      <c r="M20" s="188"/>
      <c r="N20" s="195"/>
      <c r="O20" s="196"/>
      <c r="P20" s="195"/>
      <c r="Q20" s="195"/>
      <c r="R20" s="196"/>
      <c r="S20" s="195"/>
      <c r="T20" s="195"/>
      <c r="U20" s="196"/>
      <c r="V20" s="195"/>
      <c r="W20" s="195"/>
      <c r="X20" s="197"/>
      <c r="Y20" s="197"/>
      <c r="Z20" s="197"/>
      <c r="AA20" s="197"/>
      <c r="AB20" s="91" t="s">
        <v>144</v>
      </c>
      <c r="AC20" s="160"/>
    </row>
    <row r="21" spans="1:29" s="1" customFormat="1" ht="255.75">
      <c r="A21" s="242"/>
      <c r="B21" s="242"/>
      <c r="C21" s="163" t="s">
        <v>133</v>
      </c>
      <c r="D21" s="163" t="s">
        <v>132</v>
      </c>
      <c r="E21" s="343"/>
      <c r="F21" s="343"/>
      <c r="G21" s="343"/>
      <c r="H21" s="275"/>
      <c r="I21" s="275"/>
      <c r="J21" s="275"/>
      <c r="K21" s="275"/>
      <c r="L21" s="282"/>
      <c r="M21" s="188"/>
      <c r="N21" s="186"/>
      <c r="O21" s="190"/>
      <c r="P21" s="186"/>
      <c r="Q21" s="186"/>
      <c r="R21" s="190"/>
      <c r="S21" s="186"/>
      <c r="T21" s="186"/>
      <c r="U21" s="190"/>
      <c r="V21" s="186"/>
      <c r="W21" s="186"/>
      <c r="X21" s="190"/>
      <c r="Y21" s="190"/>
      <c r="Z21" s="190"/>
      <c r="AA21" s="190"/>
      <c r="AB21" s="180" t="s">
        <v>143</v>
      </c>
      <c r="AC21" s="203"/>
    </row>
    <row r="22" spans="1:29" ht="409.5">
      <c r="A22" s="242"/>
      <c r="B22" s="241" t="s">
        <v>70</v>
      </c>
      <c r="C22" s="164" t="s">
        <v>135</v>
      </c>
      <c r="D22" s="164" t="s">
        <v>130</v>
      </c>
      <c r="E22" s="164"/>
      <c r="F22" s="164"/>
      <c r="G22" s="164"/>
      <c r="H22" s="283"/>
      <c r="I22" s="283"/>
      <c r="J22" s="283"/>
      <c r="K22" s="283"/>
      <c r="L22" s="284"/>
      <c r="M22" s="117"/>
      <c r="N22" s="5"/>
      <c r="O22" s="6"/>
      <c r="P22" s="117"/>
      <c r="Q22" s="5"/>
      <c r="R22" s="6"/>
      <c r="S22" s="5"/>
      <c r="T22" s="5"/>
      <c r="U22" s="6"/>
      <c r="V22" s="23"/>
      <c r="W22" s="149"/>
      <c r="X22" s="114"/>
      <c r="Y22" s="146"/>
      <c r="Z22" s="146"/>
      <c r="AA22" s="146"/>
      <c r="AB22" s="147" t="s">
        <v>145</v>
      </c>
      <c r="AC22" s="36"/>
    </row>
    <row r="23" spans="1:29" ht="409.5">
      <c r="A23" s="242"/>
      <c r="B23" s="333" t="s">
        <v>107</v>
      </c>
      <c r="C23" s="8" t="s">
        <v>137</v>
      </c>
      <c r="D23" s="8" t="s">
        <v>136</v>
      </c>
      <c r="E23" s="8"/>
      <c r="F23" s="8"/>
      <c r="G23" s="8"/>
      <c r="H23" s="265"/>
      <c r="I23" s="265"/>
      <c r="J23" s="265"/>
      <c r="K23" s="265"/>
      <c r="L23" s="6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1" t="s">
        <v>145</v>
      </c>
      <c r="AC23" s="160"/>
    </row>
    <row r="24" spans="1:29" ht="409.5">
      <c r="A24" s="242"/>
      <c r="B24" s="334"/>
      <c r="C24" s="163" t="s">
        <v>139</v>
      </c>
      <c r="D24" s="163" t="s">
        <v>138</v>
      </c>
      <c r="E24" s="163"/>
      <c r="F24" s="163"/>
      <c r="G24" s="163"/>
      <c r="H24" s="265"/>
      <c r="I24" s="288"/>
      <c r="J24" s="288"/>
      <c r="K24" s="288"/>
      <c r="L24" s="28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1" t="s">
        <v>145</v>
      </c>
      <c r="AC24" s="160"/>
    </row>
    <row r="25" spans="1:29" ht="116.25">
      <c r="A25" s="242"/>
      <c r="B25" s="359" t="s">
        <v>182</v>
      </c>
      <c r="C25" s="204" t="s">
        <v>140</v>
      </c>
      <c r="D25" s="164" t="s">
        <v>98</v>
      </c>
      <c r="E25" s="345"/>
      <c r="F25" s="345"/>
      <c r="G25" s="345"/>
      <c r="H25" s="280"/>
      <c r="I25" s="290"/>
      <c r="J25" s="290"/>
      <c r="K25" s="291"/>
      <c r="L25" s="292"/>
      <c r="M25" s="206"/>
      <c r="N25" s="206"/>
      <c r="O25" s="197"/>
      <c r="P25" s="206"/>
      <c r="Q25" s="206"/>
      <c r="R25" s="197"/>
      <c r="S25" s="206"/>
      <c r="T25" s="206"/>
      <c r="U25" s="197"/>
      <c r="V25" s="194"/>
      <c r="W25" s="195"/>
      <c r="X25" s="198"/>
      <c r="Y25" s="207"/>
      <c r="Z25" s="207"/>
      <c r="AA25" s="207"/>
      <c r="AB25" s="91" t="s">
        <v>145</v>
      </c>
      <c r="AC25" s="160"/>
    </row>
    <row r="26" spans="1:29" ht="320.25" customHeight="1">
      <c r="A26" s="202"/>
      <c r="B26" s="360"/>
      <c r="C26" s="12" t="s">
        <v>141</v>
      </c>
      <c r="D26" s="8" t="s">
        <v>142</v>
      </c>
      <c r="E26" s="8"/>
      <c r="F26" s="8"/>
      <c r="G26" s="8"/>
      <c r="H26" s="290"/>
      <c r="I26" s="290"/>
      <c r="J26" s="290"/>
      <c r="K26" s="290"/>
      <c r="L26" s="292"/>
      <c r="M26" s="208"/>
      <c r="N26" s="206"/>
      <c r="O26" s="197"/>
      <c r="P26" s="208"/>
      <c r="Q26" s="206"/>
      <c r="R26" s="197"/>
      <c r="S26" s="208"/>
      <c r="T26" s="206"/>
      <c r="U26" s="197"/>
      <c r="V26" s="194"/>
      <c r="W26" s="195"/>
      <c r="X26" s="197"/>
      <c r="Y26" s="105"/>
      <c r="Z26" s="105"/>
      <c r="AA26" s="105"/>
      <c r="AB26" s="91" t="s">
        <v>145</v>
      </c>
      <c r="AC26" s="160"/>
    </row>
    <row r="27" spans="1:29">
      <c r="A27" s="209" t="s">
        <v>9</v>
      </c>
      <c r="B27" s="184" t="s">
        <v>61</v>
      </c>
      <c r="C27" s="184" t="s">
        <v>60</v>
      </c>
      <c r="D27" s="184" t="s">
        <v>80</v>
      </c>
      <c r="E27" s="336"/>
      <c r="F27" s="336"/>
      <c r="G27" s="336"/>
      <c r="H27" s="210"/>
      <c r="I27" s="211"/>
      <c r="J27" s="243"/>
      <c r="K27" s="243"/>
      <c r="L27" s="243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181"/>
      <c r="AC27" s="160"/>
    </row>
    <row r="28" spans="1:29">
      <c r="B28" s="213"/>
      <c r="C28" s="214"/>
      <c r="D28" s="214"/>
      <c r="E28" s="214"/>
      <c r="F28" s="214"/>
      <c r="G28" s="214"/>
      <c r="H28" s="215"/>
      <c r="I28" s="215"/>
      <c r="J28" s="215"/>
      <c r="K28" s="215"/>
      <c r="L28" s="216"/>
      <c r="M28" s="217"/>
      <c r="N28" s="217"/>
      <c r="O28" s="162"/>
      <c r="P28" s="217"/>
      <c r="Q28" s="217"/>
      <c r="R28" s="162"/>
      <c r="S28" s="217"/>
      <c r="T28" s="217"/>
      <c r="U28" s="162"/>
      <c r="V28" s="162"/>
      <c r="W28" s="162"/>
      <c r="X28" s="162"/>
      <c r="Y28" s="162"/>
      <c r="Z28" s="162"/>
      <c r="AA28" s="162"/>
      <c r="AB28" s="162"/>
      <c r="AC28" s="160"/>
    </row>
    <row r="30" spans="1:29">
      <c r="H30" s="218"/>
      <c r="I30" s="218"/>
      <c r="J30" s="218"/>
      <c r="K30" s="218"/>
      <c r="L30" s="218"/>
      <c r="M30" s="219"/>
      <c r="N30" s="219"/>
      <c r="O30" s="220"/>
      <c r="P30" s="219"/>
      <c r="Q30" s="219"/>
      <c r="R30" s="220"/>
      <c r="S30" s="219"/>
      <c r="T30" s="219"/>
      <c r="U30" s="220"/>
      <c r="V30" s="220"/>
      <c r="W30" s="220"/>
      <c r="X30" s="220"/>
      <c r="Y30" s="229"/>
      <c r="Z30" s="229"/>
      <c r="AA30" s="229"/>
      <c r="AB30" s="229"/>
    </row>
  </sheetData>
  <mergeCells count="27">
    <mergeCell ref="A1:AB1"/>
    <mergeCell ref="A3:AB3"/>
    <mergeCell ref="A4:A5"/>
    <mergeCell ref="B4:D4"/>
    <mergeCell ref="J4:L4"/>
    <mergeCell ref="E5:AB5"/>
    <mergeCell ref="A2:AB2"/>
    <mergeCell ref="AB13:AB15"/>
    <mergeCell ref="M12:X12"/>
    <mergeCell ref="E6:AB11"/>
    <mergeCell ref="A13:A15"/>
    <mergeCell ref="B13:B15"/>
    <mergeCell ref="C13:C15"/>
    <mergeCell ref="D13:D15"/>
    <mergeCell ref="H13:L13"/>
    <mergeCell ref="C19:C20"/>
    <mergeCell ref="B25:B26"/>
    <mergeCell ref="M13:X13"/>
    <mergeCell ref="Y13:AA13"/>
    <mergeCell ref="B17:B18"/>
    <mergeCell ref="E13:G14"/>
    <mergeCell ref="H14:K14"/>
    <mergeCell ref="M14:O14"/>
    <mergeCell ref="P14:R14"/>
    <mergeCell ref="S14:U14"/>
    <mergeCell ref="V14:X14"/>
    <mergeCell ref="Y14:AA14"/>
  </mergeCells>
  <printOptions horizontalCentered="1" gridLines="1"/>
  <pageMargins left="0.15748031496062992" right="0.15748031496062992" top="0.39370078740157483" bottom="0.43307086614173229" header="0.31496062992125984" footer="0.31496062992125984"/>
  <pageSetup paperSize="9" scale="67" firstPageNumber="8" fitToHeight="0" orientation="landscape" r:id="rId1"/>
  <headerFooter>
    <oddFooter>&amp;C&amp;"TH SarabunIT๙,ธรรมดา"&amp;20&amp;P</oddFooter>
  </headerFooter>
  <rowBreaks count="4" manualBreakCount="4">
    <brk id="16" max="25" man="1"/>
    <brk id="18" max="25" man="1"/>
    <brk id="22" max="25" man="1"/>
    <brk id="24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view="pageBreakPreview" topLeftCell="A10" zoomScale="70" zoomScaleNormal="55" zoomScaleSheetLayoutView="70" zoomScalePageLayoutView="40" workbookViewId="0">
      <selection activeCell="C26" sqref="C26"/>
    </sheetView>
  </sheetViews>
  <sheetFormatPr defaultColWidth="9" defaultRowHeight="23.25"/>
  <cols>
    <col min="1" max="1" width="20.7109375" style="36" customWidth="1"/>
    <col min="2" max="2" width="25.85546875" style="123" customWidth="1"/>
    <col min="3" max="3" width="27.140625" style="124" customWidth="1"/>
    <col min="4" max="4" width="26.7109375" style="124" customWidth="1"/>
    <col min="5" max="7" width="12.140625" style="124" customWidth="1"/>
    <col min="8" max="11" width="12.85546875" style="49" customWidth="1"/>
    <col min="12" max="12" width="17.42578125" style="50" customWidth="1"/>
    <col min="13" max="13" width="13" style="49" hidden="1" customWidth="1"/>
    <col min="14" max="14" width="14.42578125" style="49" hidden="1" customWidth="1"/>
    <col min="15" max="15" width="14.7109375" style="52" hidden="1" customWidth="1"/>
    <col min="16" max="16" width="14.28515625" style="49" hidden="1" customWidth="1"/>
    <col min="17" max="17" width="15.5703125" style="49" hidden="1" customWidth="1"/>
    <col min="18" max="18" width="14" style="52" hidden="1" customWidth="1"/>
    <col min="19" max="19" width="15.140625" style="49" hidden="1" customWidth="1"/>
    <col min="20" max="20" width="12.140625" style="49" hidden="1" customWidth="1"/>
    <col min="21" max="21" width="12.5703125" style="52" hidden="1" customWidth="1"/>
    <col min="22" max="22" width="15" style="49" hidden="1" customWidth="1"/>
    <col min="23" max="23" width="14.85546875" style="49" hidden="1" customWidth="1"/>
    <col min="24" max="24" width="15" style="52" hidden="1" customWidth="1"/>
    <col min="25" max="26" width="14.140625" style="45" hidden="1" customWidth="1"/>
    <col min="27" max="27" width="16.140625" style="45" hidden="1" customWidth="1"/>
    <col min="28" max="28" width="15.85546875" style="45" customWidth="1"/>
    <col min="29" max="16384" width="9" style="36"/>
  </cols>
  <sheetData>
    <row r="1" spans="1:29" ht="27" customHeight="1">
      <c r="A1" s="376" t="s">
        <v>0</v>
      </c>
      <c r="B1" s="386" t="s">
        <v>1</v>
      </c>
      <c r="C1" s="387" t="s">
        <v>17</v>
      </c>
      <c r="D1" s="388" t="s">
        <v>2</v>
      </c>
      <c r="E1" s="364" t="s">
        <v>177</v>
      </c>
      <c r="F1" s="365"/>
      <c r="G1" s="366"/>
      <c r="H1" s="402" t="s">
        <v>3</v>
      </c>
      <c r="I1" s="403"/>
      <c r="J1" s="403"/>
      <c r="K1" s="403"/>
      <c r="L1" s="404"/>
      <c r="M1" s="399" t="s">
        <v>5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15" t="s">
        <v>20</v>
      </c>
      <c r="Z1" s="416"/>
      <c r="AA1" s="417"/>
      <c r="AB1" s="376" t="s">
        <v>95</v>
      </c>
      <c r="AC1" s="161"/>
    </row>
    <row r="2" spans="1:29" ht="26.25" customHeight="1">
      <c r="A2" s="377"/>
      <c r="B2" s="386"/>
      <c r="C2" s="387"/>
      <c r="D2" s="388"/>
      <c r="E2" s="368"/>
      <c r="F2" s="369"/>
      <c r="G2" s="370"/>
      <c r="H2" s="402" t="s">
        <v>4</v>
      </c>
      <c r="I2" s="403"/>
      <c r="J2" s="403"/>
      <c r="K2" s="404"/>
      <c r="L2" s="244" t="s">
        <v>119</v>
      </c>
      <c r="M2" s="405" t="s">
        <v>7</v>
      </c>
      <c r="N2" s="405"/>
      <c r="O2" s="405"/>
      <c r="P2" s="406" t="s">
        <v>8</v>
      </c>
      <c r="Q2" s="407"/>
      <c r="R2" s="408"/>
      <c r="S2" s="406" t="s">
        <v>16</v>
      </c>
      <c r="T2" s="407"/>
      <c r="U2" s="408"/>
      <c r="V2" s="406" t="s">
        <v>55</v>
      </c>
      <c r="W2" s="407"/>
      <c r="X2" s="408"/>
      <c r="Y2" s="412" t="s">
        <v>57</v>
      </c>
      <c r="Z2" s="413"/>
      <c r="AA2" s="414"/>
      <c r="AB2" s="377"/>
      <c r="AC2" s="161"/>
    </row>
    <row r="3" spans="1:29" ht="24.75" customHeight="1">
      <c r="A3" s="378"/>
      <c r="B3" s="386"/>
      <c r="C3" s="387"/>
      <c r="D3" s="388"/>
      <c r="E3" s="335">
        <v>2561</v>
      </c>
      <c r="F3" s="335">
        <v>2562</v>
      </c>
      <c r="G3" s="335">
        <v>2563</v>
      </c>
      <c r="H3" s="244">
        <v>2564</v>
      </c>
      <c r="I3" s="3">
        <v>2565</v>
      </c>
      <c r="J3" s="3">
        <v>2566</v>
      </c>
      <c r="K3" s="3">
        <v>2567</v>
      </c>
      <c r="L3" s="3" t="s">
        <v>56</v>
      </c>
      <c r="M3" s="183" t="s">
        <v>13</v>
      </c>
      <c r="N3" s="183" t="s">
        <v>14</v>
      </c>
      <c r="O3" s="183" t="s">
        <v>9</v>
      </c>
      <c r="P3" s="183" t="s">
        <v>13</v>
      </c>
      <c r="Q3" s="183" t="s">
        <v>14</v>
      </c>
      <c r="R3" s="183" t="s">
        <v>9</v>
      </c>
      <c r="S3" s="183" t="s">
        <v>13</v>
      </c>
      <c r="T3" s="183" t="s">
        <v>14</v>
      </c>
      <c r="U3" s="183" t="s">
        <v>9</v>
      </c>
      <c r="V3" s="183" t="s">
        <v>13</v>
      </c>
      <c r="W3" s="183" t="s">
        <v>26</v>
      </c>
      <c r="X3" s="183" t="s">
        <v>9</v>
      </c>
      <c r="Y3" s="6" t="s">
        <v>13</v>
      </c>
      <c r="Z3" s="6" t="s">
        <v>14</v>
      </c>
      <c r="AA3" s="6" t="s">
        <v>21</v>
      </c>
      <c r="AB3" s="378"/>
      <c r="AC3" s="161"/>
    </row>
    <row r="4" spans="1:29" ht="174" customHeight="1">
      <c r="A4" s="359" t="s">
        <v>81</v>
      </c>
      <c r="B4" s="409" t="s">
        <v>120</v>
      </c>
      <c r="C4" s="338" t="s">
        <v>82</v>
      </c>
      <c r="D4" s="8" t="s">
        <v>83</v>
      </c>
      <c r="E4" s="163"/>
      <c r="F4" s="163"/>
      <c r="G4" s="163"/>
      <c r="H4" s="285"/>
      <c r="I4" s="285"/>
      <c r="J4" s="285"/>
      <c r="K4" s="264"/>
      <c r="L4" s="293"/>
      <c r="M4" s="92">
        <v>12.5</v>
      </c>
      <c r="N4" s="92">
        <v>12.5</v>
      </c>
      <c r="O4" s="116">
        <v>25</v>
      </c>
      <c r="P4" s="92">
        <v>15</v>
      </c>
      <c r="Q4" s="92">
        <v>15</v>
      </c>
      <c r="R4" s="116">
        <v>30</v>
      </c>
      <c r="S4" s="92">
        <v>15</v>
      </c>
      <c r="T4" s="92">
        <v>15</v>
      </c>
      <c r="U4" s="116">
        <v>30</v>
      </c>
      <c r="V4" s="10">
        <v>15</v>
      </c>
      <c r="W4" s="10">
        <v>15</v>
      </c>
      <c r="X4" s="42">
        <v>30</v>
      </c>
      <c r="Y4" s="95">
        <v>57.5</v>
      </c>
      <c r="Z4" s="95">
        <v>57.5</v>
      </c>
      <c r="AA4" s="95">
        <v>115</v>
      </c>
      <c r="AB4" s="91" t="s">
        <v>145</v>
      </c>
    </row>
    <row r="5" spans="1:29" ht="116.25" customHeight="1">
      <c r="A5" s="367"/>
      <c r="B5" s="410"/>
      <c r="C5" s="418" t="s">
        <v>171</v>
      </c>
      <c r="D5" s="135" t="s">
        <v>146</v>
      </c>
      <c r="E5" s="135"/>
      <c r="F5" s="135"/>
      <c r="G5" s="135"/>
      <c r="H5" s="285"/>
      <c r="I5" s="285"/>
      <c r="J5" s="285"/>
      <c r="K5" s="286"/>
      <c r="L5" s="294"/>
      <c r="M5" s="116">
        <v>364.17630000000003</v>
      </c>
      <c r="N5" s="116">
        <v>36.417630000000003</v>
      </c>
      <c r="O5" s="116">
        <v>400.59393</v>
      </c>
      <c r="P5" s="116">
        <v>478</v>
      </c>
      <c r="Q5" s="116">
        <v>47.800000000000004</v>
      </c>
      <c r="R5" s="116">
        <v>525.79999999999995</v>
      </c>
      <c r="S5" s="116">
        <v>480</v>
      </c>
      <c r="T5" s="116">
        <v>48</v>
      </c>
      <c r="U5" s="116">
        <v>528</v>
      </c>
      <c r="V5" s="116">
        <v>490</v>
      </c>
      <c r="W5" s="116">
        <v>49</v>
      </c>
      <c r="X5" s="116">
        <v>539</v>
      </c>
      <c r="Y5" s="116">
        <v>1812.1763000000001</v>
      </c>
      <c r="Z5" s="116">
        <v>181.21763000000001</v>
      </c>
      <c r="AA5" s="116">
        <v>1993.3939300000002</v>
      </c>
      <c r="AB5" s="91" t="s">
        <v>145</v>
      </c>
    </row>
    <row r="6" spans="1:29" s="1" customFormat="1" ht="69.75">
      <c r="A6" s="334"/>
      <c r="B6" s="352"/>
      <c r="C6" s="418"/>
      <c r="D6" s="14" t="s">
        <v>84</v>
      </c>
      <c r="E6" s="14"/>
      <c r="F6" s="14"/>
      <c r="G6" s="14"/>
      <c r="H6" s="288"/>
      <c r="I6" s="288"/>
      <c r="J6" s="288"/>
      <c r="K6" s="295"/>
      <c r="L6" s="292"/>
      <c r="M6" s="93"/>
      <c r="N6" s="93"/>
      <c r="O6" s="95"/>
      <c r="P6" s="93"/>
      <c r="Q6" s="93"/>
      <c r="R6" s="95"/>
      <c r="S6" s="93"/>
      <c r="T6" s="91"/>
      <c r="U6" s="95"/>
      <c r="V6" s="10"/>
      <c r="W6" s="10"/>
      <c r="X6" s="42"/>
      <c r="Y6" s="95"/>
      <c r="Z6" s="95"/>
      <c r="AA6" s="95"/>
      <c r="AB6" s="91" t="s">
        <v>145</v>
      </c>
    </row>
    <row r="7" spans="1:29" ht="336" customHeight="1">
      <c r="A7" s="334"/>
      <c r="B7" s="337"/>
      <c r="C7" s="418"/>
      <c r="D7" s="121" t="s">
        <v>178</v>
      </c>
      <c r="E7" s="121"/>
      <c r="F7" s="121"/>
      <c r="G7" s="121"/>
      <c r="H7" s="303"/>
      <c r="I7" s="303"/>
      <c r="J7" s="303"/>
      <c r="K7" s="303"/>
      <c r="L7" s="304"/>
      <c r="M7" s="305"/>
      <c r="N7" s="305"/>
      <c r="O7" s="306"/>
      <c r="P7" s="305"/>
      <c r="Q7" s="305"/>
      <c r="R7" s="306"/>
      <c r="S7" s="305"/>
      <c r="T7" s="307"/>
      <c r="U7" s="306"/>
      <c r="V7" s="308"/>
      <c r="W7" s="308"/>
      <c r="X7" s="309"/>
      <c r="Y7" s="306"/>
      <c r="Z7" s="306"/>
      <c r="AA7" s="310"/>
      <c r="AB7" s="307" t="s">
        <v>145</v>
      </c>
    </row>
    <row r="8" spans="1:29" s="311" customFormat="1" ht="200.25" customHeight="1">
      <c r="A8" s="334"/>
      <c r="B8" s="260"/>
      <c r="C8" s="315"/>
      <c r="D8" s="135" t="s">
        <v>147</v>
      </c>
      <c r="E8" s="135"/>
      <c r="F8" s="135"/>
      <c r="G8" s="135"/>
      <c r="H8" s="285"/>
      <c r="I8" s="285"/>
      <c r="J8" s="285"/>
      <c r="K8" s="285"/>
      <c r="L8" s="287"/>
      <c r="M8" s="150"/>
      <c r="N8" s="150"/>
      <c r="O8" s="116"/>
      <c r="P8" s="150"/>
      <c r="Q8" s="150"/>
      <c r="R8" s="116"/>
      <c r="S8" s="150"/>
      <c r="T8" s="258"/>
      <c r="U8" s="116"/>
      <c r="V8" s="13"/>
      <c r="W8" s="13"/>
      <c r="X8" s="100"/>
      <c r="Y8" s="116"/>
      <c r="Z8" s="116"/>
      <c r="AA8" s="167"/>
      <c r="AB8" s="258"/>
    </row>
    <row r="9" spans="1:29" s="31" customFormat="1" ht="255.75">
      <c r="A9" s="334"/>
      <c r="B9" s="409" t="s">
        <v>85</v>
      </c>
      <c r="C9" s="121" t="s">
        <v>86</v>
      </c>
      <c r="D9" s="256" t="s">
        <v>174</v>
      </c>
      <c r="E9" s="331"/>
      <c r="F9" s="331"/>
      <c r="G9" s="331"/>
      <c r="H9" s="303"/>
      <c r="I9" s="303"/>
      <c r="J9" s="303"/>
      <c r="K9" s="303"/>
      <c r="L9" s="304"/>
      <c r="M9" s="312">
        <v>627.09</v>
      </c>
      <c r="N9" s="312">
        <v>620</v>
      </c>
      <c r="O9" s="313">
        <v>1247.0900000000001</v>
      </c>
      <c r="P9" s="312">
        <v>728</v>
      </c>
      <c r="Q9" s="312">
        <v>660</v>
      </c>
      <c r="R9" s="314">
        <v>1388</v>
      </c>
      <c r="S9" s="312">
        <v>829</v>
      </c>
      <c r="T9" s="312">
        <v>700</v>
      </c>
      <c r="U9" s="314">
        <v>1529</v>
      </c>
      <c r="V9" s="312">
        <v>930</v>
      </c>
      <c r="W9" s="312">
        <v>700</v>
      </c>
      <c r="X9" s="314">
        <v>1630</v>
      </c>
      <c r="Y9" s="312">
        <v>3114.09</v>
      </c>
      <c r="Z9" s="312">
        <v>2680</v>
      </c>
      <c r="AA9" s="314">
        <v>5794.09</v>
      </c>
      <c r="AB9" s="258" t="s">
        <v>145</v>
      </c>
    </row>
    <row r="10" spans="1:29" s="311" customFormat="1" ht="93">
      <c r="A10" s="202"/>
      <c r="B10" s="411"/>
      <c r="C10" s="135"/>
      <c r="D10" s="8" t="s">
        <v>148</v>
      </c>
      <c r="E10" s="8"/>
      <c r="F10" s="8"/>
      <c r="G10" s="8"/>
      <c r="H10" s="296"/>
      <c r="I10" s="296"/>
      <c r="J10" s="296"/>
      <c r="K10" s="297"/>
      <c r="L10" s="298"/>
      <c r="M10" s="96"/>
      <c r="N10" s="94"/>
      <c r="O10" s="97"/>
      <c r="P10" s="96"/>
      <c r="Q10" s="94"/>
      <c r="R10" s="97"/>
      <c r="S10" s="96"/>
      <c r="T10" s="94"/>
      <c r="U10" s="97"/>
      <c r="V10" s="9"/>
      <c r="W10" s="10"/>
      <c r="X10" s="42"/>
      <c r="Y10" s="95"/>
      <c r="Z10" s="95"/>
      <c r="AA10" s="95"/>
      <c r="AB10" s="91" t="s">
        <v>145</v>
      </c>
    </row>
    <row r="11" spans="1:29" ht="255.75">
      <c r="A11" s="40"/>
      <c r="B11" s="259" t="s">
        <v>87</v>
      </c>
      <c r="C11" s="261" t="s">
        <v>71</v>
      </c>
      <c r="D11" s="256" t="s">
        <v>180</v>
      </c>
      <c r="E11" s="331"/>
      <c r="F11" s="331"/>
      <c r="G11" s="331"/>
      <c r="H11" s="299"/>
      <c r="I11" s="299"/>
      <c r="J11" s="299"/>
      <c r="K11" s="299"/>
      <c r="L11" s="282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258" t="s">
        <v>145</v>
      </c>
    </row>
    <row r="12" spans="1:29" ht="242.25" customHeight="1">
      <c r="A12" s="152"/>
      <c r="B12" s="151" t="s">
        <v>179</v>
      </c>
      <c r="C12" s="120" t="s">
        <v>24</v>
      </c>
      <c r="D12" s="262" t="s">
        <v>149</v>
      </c>
      <c r="E12" s="339"/>
      <c r="F12" s="339"/>
      <c r="G12" s="339"/>
      <c r="H12" s="300"/>
      <c r="I12" s="300"/>
      <c r="J12" s="300"/>
      <c r="K12" s="301"/>
      <c r="L12" s="302"/>
      <c r="M12" s="148"/>
      <c r="N12" s="147"/>
      <c r="O12" s="146"/>
      <c r="P12" s="148"/>
      <c r="Q12" s="147"/>
      <c r="R12" s="146"/>
      <c r="S12" s="148"/>
      <c r="T12" s="147"/>
      <c r="U12" s="169"/>
      <c r="V12" s="23"/>
      <c r="W12" s="149"/>
      <c r="X12" s="114"/>
      <c r="Y12" s="146"/>
      <c r="Z12" s="146"/>
      <c r="AA12" s="146"/>
      <c r="AB12" s="91" t="s">
        <v>145</v>
      </c>
    </row>
    <row r="13" spans="1:29" ht="28.5" customHeight="1">
      <c r="A13" s="61" t="s">
        <v>9</v>
      </c>
      <c r="B13" s="154" t="s">
        <v>61</v>
      </c>
      <c r="C13" s="154" t="s">
        <v>72</v>
      </c>
      <c r="D13" s="158" t="s">
        <v>73</v>
      </c>
      <c r="E13" s="158"/>
      <c r="F13" s="158"/>
      <c r="G13" s="158"/>
      <c r="H13" s="11"/>
      <c r="I13" s="22"/>
      <c r="J13" s="153"/>
      <c r="K13" s="153"/>
      <c r="L13" s="168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70"/>
    </row>
    <row r="14" spans="1:29">
      <c r="A14" s="1"/>
      <c r="B14" s="141"/>
      <c r="C14" s="15"/>
      <c r="D14" s="15"/>
      <c r="E14" s="15"/>
      <c r="F14" s="15"/>
      <c r="G14" s="15"/>
      <c r="H14" s="16"/>
      <c r="I14" s="16"/>
      <c r="J14" s="16"/>
      <c r="K14" s="16"/>
      <c r="L14" s="165"/>
      <c r="M14" s="16"/>
      <c r="N14" s="16"/>
      <c r="O14" s="166"/>
      <c r="P14" s="16"/>
      <c r="Q14" s="16"/>
      <c r="R14" s="166"/>
      <c r="S14" s="16"/>
      <c r="T14" s="16"/>
      <c r="U14" s="157"/>
      <c r="V14" s="16"/>
      <c r="W14" s="16"/>
      <c r="X14" s="157"/>
      <c r="Y14" s="160"/>
      <c r="Z14" s="160"/>
      <c r="AA14" s="160"/>
      <c r="AB14" s="160"/>
    </row>
    <row r="15" spans="1:29">
      <c r="A15" s="1"/>
      <c r="B15" s="141"/>
      <c r="C15" s="15"/>
      <c r="D15" s="15"/>
      <c r="E15" s="15"/>
      <c r="F15" s="15"/>
      <c r="G15" s="15"/>
      <c r="H15" s="16"/>
      <c r="I15" s="16"/>
      <c r="J15" s="16"/>
      <c r="K15" s="16"/>
      <c r="L15" s="165"/>
      <c r="M15" s="16"/>
      <c r="N15" s="16"/>
      <c r="O15" s="157"/>
      <c r="P15" s="16"/>
      <c r="Q15" s="16"/>
      <c r="R15" s="157"/>
      <c r="S15" s="16"/>
      <c r="T15" s="16"/>
      <c r="U15" s="157"/>
      <c r="V15" s="16"/>
      <c r="W15" s="16"/>
      <c r="X15" s="157"/>
      <c r="Y15" s="160"/>
      <c r="Z15" s="160"/>
      <c r="AA15" s="160"/>
      <c r="AB15" s="160"/>
    </row>
    <row r="16" spans="1:29">
      <c r="A16" s="1"/>
      <c r="B16" s="141"/>
      <c r="C16" s="15"/>
      <c r="D16" s="15"/>
      <c r="E16" s="15"/>
      <c r="F16" s="15"/>
      <c r="G16" s="15"/>
      <c r="H16" s="16"/>
      <c r="I16" s="16"/>
      <c r="J16" s="16"/>
      <c r="K16" s="16"/>
      <c r="L16" s="165"/>
      <c r="M16" s="16"/>
      <c r="N16" s="16"/>
      <c r="O16" s="157"/>
      <c r="P16" s="16"/>
      <c r="Q16" s="16"/>
      <c r="R16" s="157"/>
      <c r="S16" s="16"/>
      <c r="T16" s="16"/>
      <c r="U16" s="157"/>
      <c r="V16" s="16"/>
      <c r="W16" s="16"/>
      <c r="X16" s="157"/>
      <c r="Y16" s="160"/>
      <c r="Z16" s="160"/>
      <c r="AA16" s="160"/>
      <c r="AB16" s="160"/>
    </row>
  </sheetData>
  <mergeCells count="19">
    <mergeCell ref="AB1:AB3"/>
    <mergeCell ref="E1:G2"/>
    <mergeCell ref="B4:B5"/>
    <mergeCell ref="A4:A5"/>
    <mergeCell ref="B9:B10"/>
    <mergeCell ref="Y2:AA2"/>
    <mergeCell ref="H1:L1"/>
    <mergeCell ref="Y1:AA1"/>
    <mergeCell ref="C5:C7"/>
    <mergeCell ref="A1:A3"/>
    <mergeCell ref="B1:B3"/>
    <mergeCell ref="C1:C3"/>
    <mergeCell ref="D1:D3"/>
    <mergeCell ref="M1:X1"/>
    <mergeCell ref="H2:K2"/>
    <mergeCell ref="M2:O2"/>
    <mergeCell ref="P2:R2"/>
    <mergeCell ref="S2:U2"/>
    <mergeCell ref="V2:X2"/>
  </mergeCells>
  <phoneticPr fontId="2" type="noConversion"/>
  <printOptions horizontalCentered="1" gridLines="1"/>
  <pageMargins left="0.15748031496062992" right="0.15748031496062992" top="0.39370078740157483" bottom="0.43307086614173229" header="0.31496062992125984" footer="0.31496062992125984"/>
  <pageSetup paperSize="9" scale="65" firstPageNumber="8" fitToHeight="0" orientation="landscape" useFirstPageNumber="1" r:id="rId1"/>
  <headerFooter>
    <oddFooter>&amp;C&amp;"TH SarabunIT๙,ธรรมดา"&amp;20&amp;P</oddFooter>
  </headerFooter>
  <rowBreaks count="2" manualBreakCount="2">
    <brk id="7" max="27" man="1"/>
    <brk id="10" max="25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showGridLines="0" view="pageBreakPreview" topLeftCell="B1" zoomScale="70" zoomScaleNormal="70" zoomScaleSheetLayoutView="70" zoomScalePageLayoutView="59" workbookViewId="0">
      <selection activeCell="C26" sqref="C26"/>
    </sheetView>
  </sheetViews>
  <sheetFormatPr defaultColWidth="9" defaultRowHeight="23.25"/>
  <cols>
    <col min="1" max="1" width="20.5703125" style="31" customWidth="1"/>
    <col min="2" max="2" width="19.42578125" style="129" customWidth="1"/>
    <col min="3" max="3" width="27.140625" style="129" customWidth="1"/>
    <col min="4" max="4" width="26.7109375" style="31" customWidth="1"/>
    <col min="5" max="7" width="13.85546875" style="31" customWidth="1"/>
    <col min="8" max="8" width="11.42578125" style="130" customWidth="1"/>
    <col min="9" max="11" width="11.42578125" style="34" customWidth="1"/>
    <col min="12" max="12" width="18.140625" style="35" customWidth="1"/>
    <col min="13" max="14" width="11.42578125" style="34" hidden="1" customWidth="1"/>
    <col min="15" max="15" width="11.42578125" style="35" hidden="1" customWidth="1"/>
    <col min="16" max="17" width="11.42578125" style="34" hidden="1" customWidth="1"/>
    <col min="18" max="18" width="11.42578125" style="35" hidden="1" customWidth="1"/>
    <col min="19" max="20" width="11.42578125" style="34" hidden="1" customWidth="1"/>
    <col min="21" max="21" width="11.42578125" style="35" hidden="1" customWidth="1"/>
    <col min="22" max="23" width="11.42578125" style="34" hidden="1" customWidth="1"/>
    <col min="24" max="24" width="11.42578125" style="35" hidden="1" customWidth="1"/>
    <col min="25" max="25" width="12.5703125" style="34" hidden="1" customWidth="1"/>
    <col min="26" max="26" width="11.42578125" style="34" hidden="1" customWidth="1"/>
    <col min="27" max="27" width="2.140625" style="35" hidden="1" customWidth="1"/>
    <col min="28" max="28" width="17.140625" style="35" customWidth="1"/>
    <col min="29" max="16384" width="9" style="31"/>
  </cols>
  <sheetData>
    <row r="1" spans="1:29" s="36" customFormat="1" ht="27" customHeight="1">
      <c r="A1" s="376" t="s">
        <v>0</v>
      </c>
      <c r="B1" s="386" t="s">
        <v>1</v>
      </c>
      <c r="C1" s="387" t="s">
        <v>17</v>
      </c>
      <c r="D1" s="388" t="s">
        <v>2</v>
      </c>
      <c r="E1" s="364" t="s">
        <v>177</v>
      </c>
      <c r="F1" s="365"/>
      <c r="G1" s="366"/>
      <c r="H1" s="419" t="s">
        <v>3</v>
      </c>
      <c r="I1" s="419"/>
      <c r="J1" s="419"/>
      <c r="K1" s="419"/>
      <c r="L1" s="419"/>
      <c r="M1" s="399" t="s">
        <v>5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15" t="s">
        <v>20</v>
      </c>
      <c r="Z1" s="416"/>
      <c r="AA1" s="417"/>
      <c r="AB1" s="376" t="s">
        <v>95</v>
      </c>
      <c r="AC1" s="161"/>
    </row>
    <row r="2" spans="1:29" s="36" customFormat="1" ht="26.25" customHeight="1">
      <c r="A2" s="377"/>
      <c r="B2" s="386"/>
      <c r="C2" s="387"/>
      <c r="D2" s="388"/>
      <c r="E2" s="368"/>
      <c r="F2" s="369"/>
      <c r="G2" s="370"/>
      <c r="H2" s="419" t="s">
        <v>4</v>
      </c>
      <c r="I2" s="419"/>
      <c r="J2" s="419"/>
      <c r="K2" s="419"/>
      <c r="L2" s="3" t="s">
        <v>119</v>
      </c>
      <c r="M2" s="405" t="s">
        <v>7</v>
      </c>
      <c r="N2" s="405"/>
      <c r="O2" s="405"/>
      <c r="P2" s="406" t="s">
        <v>8</v>
      </c>
      <c r="Q2" s="407"/>
      <c r="R2" s="408"/>
      <c r="S2" s="406" t="s">
        <v>16</v>
      </c>
      <c r="T2" s="407"/>
      <c r="U2" s="408"/>
      <c r="V2" s="406" t="s">
        <v>55</v>
      </c>
      <c r="W2" s="407"/>
      <c r="X2" s="408"/>
      <c r="Y2" s="412" t="s">
        <v>57</v>
      </c>
      <c r="Z2" s="413"/>
      <c r="AA2" s="414"/>
      <c r="AB2" s="377"/>
      <c r="AC2" s="161"/>
    </row>
    <row r="3" spans="1:29" s="36" customFormat="1" ht="24.75" customHeight="1">
      <c r="A3" s="378"/>
      <c r="B3" s="386"/>
      <c r="C3" s="387"/>
      <c r="D3" s="388"/>
      <c r="E3" s="335">
        <v>2561</v>
      </c>
      <c r="F3" s="335">
        <v>2562</v>
      </c>
      <c r="G3" s="335">
        <v>2563</v>
      </c>
      <c r="H3" s="3">
        <v>2564</v>
      </c>
      <c r="I3" s="3">
        <v>2565</v>
      </c>
      <c r="J3" s="3">
        <v>2566</v>
      </c>
      <c r="K3" s="3">
        <v>2567</v>
      </c>
      <c r="L3" s="3" t="s">
        <v>56</v>
      </c>
      <c r="M3" s="183" t="s">
        <v>13</v>
      </c>
      <c r="N3" s="183" t="s">
        <v>14</v>
      </c>
      <c r="O3" s="183" t="s">
        <v>9</v>
      </c>
      <c r="P3" s="183" t="s">
        <v>13</v>
      </c>
      <c r="Q3" s="183" t="s">
        <v>14</v>
      </c>
      <c r="R3" s="183" t="s">
        <v>9</v>
      </c>
      <c r="S3" s="183" t="s">
        <v>13</v>
      </c>
      <c r="T3" s="183" t="s">
        <v>14</v>
      </c>
      <c r="U3" s="183" t="s">
        <v>9</v>
      </c>
      <c r="V3" s="183" t="s">
        <v>13</v>
      </c>
      <c r="W3" s="183" t="s">
        <v>26</v>
      </c>
      <c r="X3" s="183" t="s">
        <v>9</v>
      </c>
      <c r="Y3" s="6" t="s">
        <v>13</v>
      </c>
      <c r="Z3" s="6" t="s">
        <v>14</v>
      </c>
      <c r="AA3" s="6" t="s">
        <v>21</v>
      </c>
      <c r="AB3" s="378"/>
      <c r="AC3" s="161"/>
    </row>
    <row r="4" spans="1:29" ht="186">
      <c r="A4" s="422" t="s">
        <v>88</v>
      </c>
      <c r="B4" s="420" t="s">
        <v>108</v>
      </c>
      <c r="C4" s="125" t="s">
        <v>151</v>
      </c>
      <c r="D4" s="12" t="s">
        <v>152</v>
      </c>
      <c r="E4" s="353"/>
      <c r="F4" s="353"/>
      <c r="G4" s="353"/>
      <c r="H4" s="316"/>
      <c r="I4" s="317"/>
      <c r="J4" s="318"/>
      <c r="K4" s="318"/>
      <c r="L4" s="319"/>
      <c r="M4" s="115"/>
      <c r="N4" s="20"/>
      <c r="O4" s="4"/>
      <c r="P4" s="21"/>
      <c r="Q4" s="20"/>
      <c r="R4" s="4"/>
      <c r="S4" s="21"/>
      <c r="T4" s="20"/>
      <c r="U4" s="4"/>
      <c r="V4" s="21"/>
      <c r="W4" s="20"/>
      <c r="X4" s="4"/>
      <c r="Y4" s="21"/>
      <c r="Z4" s="21"/>
      <c r="AA4" s="113"/>
      <c r="AB4" s="91" t="s">
        <v>145</v>
      </c>
    </row>
    <row r="5" spans="1:29" ht="156" customHeight="1">
      <c r="A5" s="423"/>
      <c r="B5" s="421"/>
      <c r="C5" s="126"/>
      <c r="D5" s="12" t="s">
        <v>153</v>
      </c>
      <c r="E5" s="12"/>
      <c r="F5" s="12"/>
      <c r="G5" s="12"/>
      <c r="H5" s="316"/>
      <c r="I5" s="317"/>
      <c r="J5" s="318"/>
      <c r="K5" s="318"/>
      <c r="L5" s="320"/>
      <c r="M5" s="115"/>
      <c r="N5" s="119"/>
      <c r="O5" s="4"/>
      <c r="P5" s="21"/>
      <c r="Q5" s="20"/>
      <c r="R5" s="4"/>
      <c r="S5" s="21"/>
      <c r="T5" s="20"/>
      <c r="U5" s="4"/>
      <c r="V5" s="21"/>
      <c r="W5" s="20"/>
      <c r="X5" s="4"/>
      <c r="Y5" s="21"/>
      <c r="Z5" s="21"/>
      <c r="AA5" s="113"/>
      <c r="AB5" s="91" t="s">
        <v>145</v>
      </c>
    </row>
    <row r="6" spans="1:29" ht="247.5" customHeight="1">
      <c r="A6" s="423"/>
      <c r="B6" s="155" t="s">
        <v>109</v>
      </c>
      <c r="C6" s="127" t="s">
        <v>155</v>
      </c>
      <c r="D6" s="234" t="s">
        <v>154</v>
      </c>
      <c r="E6" s="234"/>
      <c r="F6" s="234"/>
      <c r="G6" s="234"/>
      <c r="H6" s="321"/>
      <c r="I6" s="321"/>
      <c r="J6" s="321"/>
      <c r="K6" s="321"/>
      <c r="L6" s="322"/>
      <c r="M6" s="21"/>
      <c r="N6" s="21"/>
      <c r="O6" s="4"/>
      <c r="P6" s="21"/>
      <c r="Q6" s="21"/>
      <c r="R6" s="4"/>
      <c r="S6" s="21"/>
      <c r="T6" s="21"/>
      <c r="U6" s="4"/>
      <c r="V6" s="21"/>
      <c r="W6" s="20"/>
      <c r="X6" s="4"/>
      <c r="Y6" s="21"/>
      <c r="Z6" s="21"/>
      <c r="AA6" s="113"/>
      <c r="AB6" s="91" t="s">
        <v>145</v>
      </c>
    </row>
    <row r="7" spans="1:29" ht="209.25">
      <c r="A7" s="423"/>
      <c r="B7" s="144" t="s">
        <v>89</v>
      </c>
      <c r="C7" s="145" t="s">
        <v>157</v>
      </c>
      <c r="D7" s="234" t="s">
        <v>156</v>
      </c>
      <c r="E7" s="355"/>
      <c r="F7" s="355"/>
      <c r="G7" s="355"/>
      <c r="H7" s="323"/>
      <c r="I7" s="323"/>
      <c r="J7" s="323"/>
      <c r="K7" s="321"/>
      <c r="L7" s="324"/>
      <c r="M7" s="101"/>
      <c r="N7" s="101"/>
      <c r="O7" s="101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91" t="s">
        <v>145</v>
      </c>
    </row>
    <row r="8" spans="1:29" ht="186">
      <c r="A8" s="423"/>
      <c r="B8" s="156" t="s">
        <v>111</v>
      </c>
      <c r="C8" s="128" t="s">
        <v>159</v>
      </c>
      <c r="D8" s="234" t="s">
        <v>158</v>
      </c>
      <c r="E8" s="234"/>
      <c r="F8" s="234"/>
      <c r="G8" s="234"/>
      <c r="H8" s="325"/>
      <c r="I8" s="325"/>
      <c r="J8" s="325"/>
      <c r="K8" s="325"/>
      <c r="L8" s="326"/>
      <c r="M8" s="33"/>
      <c r="N8" s="32"/>
      <c r="O8" s="4"/>
      <c r="P8" s="33"/>
      <c r="Q8" s="32"/>
      <c r="R8" s="4"/>
      <c r="S8" s="33"/>
      <c r="T8" s="32"/>
      <c r="U8" s="4"/>
      <c r="V8" s="20"/>
      <c r="W8" s="20"/>
      <c r="X8" s="4"/>
      <c r="Y8" s="21"/>
      <c r="Z8" s="21"/>
      <c r="AA8" s="113"/>
      <c r="AB8" s="91" t="s">
        <v>145</v>
      </c>
    </row>
    <row r="9" spans="1:29" ht="225" customHeight="1">
      <c r="A9" s="424"/>
      <c r="B9" s="122" t="s">
        <v>110</v>
      </c>
      <c r="C9" s="145" t="s">
        <v>116</v>
      </c>
      <c r="D9" s="235" t="s">
        <v>160</v>
      </c>
      <c r="E9" s="235"/>
      <c r="F9" s="235"/>
      <c r="G9" s="235"/>
      <c r="H9" s="327"/>
      <c r="I9" s="327"/>
      <c r="J9" s="327"/>
      <c r="K9" s="327"/>
      <c r="L9" s="328"/>
      <c r="M9" s="9"/>
      <c r="N9" s="10"/>
      <c r="O9" s="4"/>
      <c r="P9" s="9"/>
      <c r="Q9" s="10"/>
      <c r="R9" s="4"/>
      <c r="S9" s="9"/>
      <c r="T9" s="10"/>
      <c r="U9" s="4"/>
      <c r="V9" s="21"/>
      <c r="W9" s="20"/>
      <c r="X9" s="4"/>
      <c r="Y9" s="21"/>
      <c r="Z9" s="21"/>
      <c r="AA9" s="113"/>
      <c r="AB9" s="91" t="s">
        <v>150</v>
      </c>
    </row>
    <row r="10" spans="1:29">
      <c r="A10" s="224" t="s">
        <v>9</v>
      </c>
      <c r="B10" s="142" t="s">
        <v>59</v>
      </c>
      <c r="C10" s="142" t="s">
        <v>68</v>
      </c>
      <c r="D10" s="236" t="s">
        <v>74</v>
      </c>
      <c r="E10" s="354"/>
      <c r="F10" s="354"/>
      <c r="G10" s="354"/>
      <c r="H10" s="171"/>
      <c r="I10" s="172"/>
      <c r="J10" s="173"/>
      <c r="K10" s="173"/>
      <c r="L10" s="173"/>
      <c r="M10" s="174" t="e">
        <f>SUM(M4,#REF!,#REF!,M6,M7,#REF!,M8,M9)</f>
        <v>#REF!</v>
      </c>
      <c r="N10" s="174" t="e">
        <f>SUM(N4,#REF!,#REF!,N6,N7,#REF!,N8,N9)</f>
        <v>#REF!</v>
      </c>
      <c r="O10" s="174" t="e">
        <f>SUM(O4,#REF!,#REF!,O6,O7,#REF!,O8,O9)</f>
        <v>#REF!</v>
      </c>
      <c r="P10" s="174" t="e">
        <f>SUM(P4,#REF!,#REF!,P6,P7,#REF!,P8,P9)</f>
        <v>#REF!</v>
      </c>
      <c r="Q10" s="174" t="e">
        <f>SUM(Q4,#REF!,#REF!,Q6,Q7,#REF!,Q8,Q9)</f>
        <v>#REF!</v>
      </c>
      <c r="R10" s="174" t="e">
        <f>SUM(R4,#REF!,#REF!,R6,R7,#REF!,R8,R9)</f>
        <v>#REF!</v>
      </c>
      <c r="S10" s="174" t="e">
        <f>SUM(S4,#REF!,#REF!,S6,S7,#REF!,S8,S9)</f>
        <v>#REF!</v>
      </c>
      <c r="T10" s="174" t="e">
        <f>SUM(T4,#REF!,#REF!,T6,T7,#REF!,T8,T9)</f>
        <v>#REF!</v>
      </c>
      <c r="U10" s="174" t="e">
        <f>SUM(U4,#REF!,#REF!,U6,U7,#REF!,U8,U9)</f>
        <v>#REF!</v>
      </c>
      <c r="V10" s="174" t="e">
        <f>SUM(V4,#REF!,#REF!,V6,V7,#REF!,V8,V9)</f>
        <v>#REF!</v>
      </c>
      <c r="W10" s="174" t="e">
        <f>SUM(W4,#REF!,#REF!,W6,W7,#REF!,W8,W9)</f>
        <v>#REF!</v>
      </c>
      <c r="X10" s="174" t="e">
        <f>SUM(X4,#REF!,#REF!,X6,X7,#REF!,X8,X9)</f>
        <v>#REF!</v>
      </c>
      <c r="Y10" s="174" t="e">
        <f>SUM(Y4,#REF!,#REF!,Y6,Y7,#REF!,Y8,Y9)</f>
        <v>#REF!</v>
      </c>
      <c r="Z10" s="174" t="e">
        <f>SUM(Z4,#REF!,#REF!,Z6,Z7,#REF!,Z8,Z9)</f>
        <v>#REF!</v>
      </c>
      <c r="AA10" s="174" t="e">
        <f>SUM(AA4,#REF!,#REF!,AA6,AA7,#REF!,AA8,AA9)</f>
        <v>#REF!</v>
      </c>
      <c r="AB10" s="174"/>
    </row>
  </sheetData>
  <mergeCells count="17">
    <mergeCell ref="A4:A9"/>
    <mergeCell ref="Y1:AA1"/>
    <mergeCell ref="H2:K2"/>
    <mergeCell ref="M2:O2"/>
    <mergeCell ref="P2:R2"/>
    <mergeCell ref="S2:U2"/>
    <mergeCell ref="V2:X2"/>
    <mergeCell ref="Y2:AA2"/>
    <mergeCell ref="A1:A3"/>
    <mergeCell ref="B1:B3"/>
    <mergeCell ref="C1:C3"/>
    <mergeCell ref="D1:D3"/>
    <mergeCell ref="H1:L1"/>
    <mergeCell ref="E1:G2"/>
    <mergeCell ref="M1:X1"/>
    <mergeCell ref="AB1:AB3"/>
    <mergeCell ref="B4:B5"/>
  </mergeCells>
  <phoneticPr fontId="2" type="noConversion"/>
  <printOptions horizontalCentered="1" gridLines="1"/>
  <pageMargins left="0.19685039370078741" right="0.19685039370078741" top="0.39370078740157483" bottom="0.47244094488188981" header="0.31496062992125984" footer="0.31496062992125984"/>
  <pageSetup paperSize="9" scale="66" firstPageNumber="11" fitToHeight="0" orientation="landscape" useFirstPageNumber="1" r:id="rId1"/>
  <headerFooter>
    <oddFooter>&amp;C&amp;"TH SarabunIT๙,ธรรมดา"&amp;20&amp;P</oddFooter>
  </headerFooter>
  <rowBreaks count="2" manualBreakCount="2">
    <brk id="6" max="25" man="1"/>
    <brk id="1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view="pageBreakPreview" zoomScale="90" zoomScaleNormal="90" zoomScaleSheetLayoutView="90" zoomScalePageLayoutView="96" workbookViewId="0">
      <selection activeCell="H4" sqref="H4:L8"/>
    </sheetView>
  </sheetViews>
  <sheetFormatPr defaultColWidth="5.140625" defaultRowHeight="23.25"/>
  <cols>
    <col min="1" max="1" width="20.5703125" style="139" customWidth="1"/>
    <col min="2" max="2" width="25.5703125" style="139" customWidth="1"/>
    <col min="3" max="3" width="27.140625" style="140" customWidth="1"/>
    <col min="4" max="4" width="26.7109375" style="18" customWidth="1"/>
    <col min="5" max="7" width="14.140625" style="18" customWidth="1"/>
    <col min="8" max="11" width="11.42578125" style="30" customWidth="1"/>
    <col min="12" max="12" width="17" style="238" customWidth="1"/>
    <col min="13" max="24" width="12.42578125" style="18" hidden="1" customWidth="1"/>
    <col min="25" max="25" width="12.42578125" style="30" hidden="1" customWidth="1"/>
    <col min="26" max="26" width="13.42578125" style="30" hidden="1" customWidth="1"/>
    <col min="27" max="27" width="12.42578125" style="30" hidden="1" customWidth="1"/>
    <col min="28" max="28" width="17.140625" style="30" customWidth="1"/>
    <col min="29" max="29" width="2.140625" style="18" customWidth="1"/>
    <col min="30" max="16384" width="5.140625" style="18"/>
  </cols>
  <sheetData>
    <row r="1" spans="1:29" s="36" customFormat="1" ht="27" customHeight="1">
      <c r="A1" s="376" t="s">
        <v>0</v>
      </c>
      <c r="B1" s="386" t="s">
        <v>1</v>
      </c>
      <c r="C1" s="387" t="s">
        <v>17</v>
      </c>
      <c r="D1" s="388" t="s">
        <v>2</v>
      </c>
      <c r="E1" s="364" t="s">
        <v>177</v>
      </c>
      <c r="F1" s="365"/>
      <c r="G1" s="366"/>
      <c r="H1" s="403" t="s">
        <v>3</v>
      </c>
      <c r="I1" s="403"/>
      <c r="J1" s="403"/>
      <c r="K1" s="403"/>
      <c r="L1" s="404"/>
      <c r="M1" s="399" t="s">
        <v>5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15" t="s">
        <v>20</v>
      </c>
      <c r="Z1" s="416"/>
      <c r="AA1" s="417"/>
      <c r="AB1" s="376" t="s">
        <v>95</v>
      </c>
      <c r="AC1" s="161"/>
    </row>
    <row r="2" spans="1:29" s="36" customFormat="1" ht="26.25" customHeight="1">
      <c r="A2" s="377"/>
      <c r="B2" s="386"/>
      <c r="C2" s="387"/>
      <c r="D2" s="388"/>
      <c r="E2" s="368"/>
      <c r="F2" s="369"/>
      <c r="G2" s="370"/>
      <c r="H2" s="403" t="s">
        <v>4</v>
      </c>
      <c r="I2" s="403"/>
      <c r="J2" s="403"/>
      <c r="K2" s="404"/>
      <c r="L2" s="244" t="s">
        <v>119</v>
      </c>
      <c r="M2" s="405" t="s">
        <v>7</v>
      </c>
      <c r="N2" s="405"/>
      <c r="O2" s="405"/>
      <c r="P2" s="406" t="s">
        <v>8</v>
      </c>
      <c r="Q2" s="407"/>
      <c r="R2" s="408"/>
      <c r="S2" s="406" t="s">
        <v>16</v>
      </c>
      <c r="T2" s="407"/>
      <c r="U2" s="408"/>
      <c r="V2" s="406" t="s">
        <v>55</v>
      </c>
      <c r="W2" s="407"/>
      <c r="X2" s="408"/>
      <c r="Y2" s="412" t="s">
        <v>57</v>
      </c>
      <c r="Z2" s="413"/>
      <c r="AA2" s="414"/>
      <c r="AB2" s="377"/>
      <c r="AC2" s="161"/>
    </row>
    <row r="3" spans="1:29" s="36" customFormat="1" ht="24.75" customHeight="1">
      <c r="A3" s="378"/>
      <c r="B3" s="386"/>
      <c r="C3" s="387"/>
      <c r="D3" s="388"/>
      <c r="E3" s="335">
        <v>2561</v>
      </c>
      <c r="F3" s="335">
        <v>2562</v>
      </c>
      <c r="G3" s="335">
        <v>2563</v>
      </c>
      <c r="H3" s="244">
        <v>2564</v>
      </c>
      <c r="I3" s="3">
        <v>2565</v>
      </c>
      <c r="J3" s="3">
        <v>2566</v>
      </c>
      <c r="K3" s="3">
        <v>2567</v>
      </c>
      <c r="L3" s="3" t="s">
        <v>56</v>
      </c>
      <c r="M3" s="183" t="s">
        <v>13</v>
      </c>
      <c r="N3" s="183" t="s">
        <v>14</v>
      </c>
      <c r="O3" s="183" t="s">
        <v>9</v>
      </c>
      <c r="P3" s="183" t="s">
        <v>13</v>
      </c>
      <c r="Q3" s="183" t="s">
        <v>14</v>
      </c>
      <c r="R3" s="183" t="s">
        <v>9</v>
      </c>
      <c r="S3" s="183" t="s">
        <v>13</v>
      </c>
      <c r="T3" s="183" t="s">
        <v>14</v>
      </c>
      <c r="U3" s="183" t="s">
        <v>9</v>
      </c>
      <c r="V3" s="183" t="s">
        <v>13</v>
      </c>
      <c r="W3" s="183" t="s">
        <v>26</v>
      </c>
      <c r="X3" s="183" t="s">
        <v>9</v>
      </c>
      <c r="Y3" s="6" t="s">
        <v>13</v>
      </c>
      <c r="Z3" s="6" t="s">
        <v>14</v>
      </c>
      <c r="AA3" s="6" t="s">
        <v>21</v>
      </c>
      <c r="AB3" s="378"/>
      <c r="AC3" s="161"/>
    </row>
    <row r="4" spans="1:29" ht="172.5" customHeight="1">
      <c r="A4" s="409" t="s">
        <v>117</v>
      </c>
      <c r="B4" s="151" t="s">
        <v>112</v>
      </c>
      <c r="C4" s="131" t="s">
        <v>163</v>
      </c>
      <c r="D4" s="12" t="s">
        <v>162</v>
      </c>
      <c r="E4" s="12"/>
      <c r="F4" s="12"/>
      <c r="G4" s="12"/>
      <c r="H4" s="269"/>
      <c r="I4" s="269"/>
      <c r="J4" s="269"/>
      <c r="K4" s="263"/>
      <c r="L4" s="329"/>
      <c r="M4" s="19"/>
      <c r="N4" s="20"/>
      <c r="O4" s="4"/>
      <c r="P4" s="19"/>
      <c r="Q4" s="20"/>
      <c r="R4" s="4"/>
      <c r="S4" s="19"/>
      <c r="T4" s="20"/>
      <c r="U4" s="4"/>
      <c r="V4" s="21"/>
      <c r="W4" s="20"/>
      <c r="X4" s="20"/>
      <c r="Y4" s="4"/>
      <c r="Z4" s="4"/>
      <c r="AA4" s="4"/>
      <c r="AB4" s="91" t="s">
        <v>145</v>
      </c>
    </row>
    <row r="5" spans="1:29" ht="144.75" customHeight="1">
      <c r="A5" s="410"/>
      <c r="B5" s="122" t="s">
        <v>22</v>
      </c>
      <c r="C5" s="132" t="s">
        <v>75</v>
      </c>
      <c r="D5" s="12" t="s">
        <v>90</v>
      </c>
      <c r="E5" s="12"/>
      <c r="F5" s="12"/>
      <c r="G5" s="12"/>
      <c r="H5" s="265"/>
      <c r="I5" s="265"/>
      <c r="J5" s="265"/>
      <c r="K5" s="265"/>
      <c r="L5" s="61"/>
      <c r="M5" s="23" t="s">
        <v>10</v>
      </c>
      <c r="N5" s="23"/>
      <c r="O5" s="4"/>
      <c r="P5" s="23"/>
      <c r="Q5" s="23"/>
      <c r="R5" s="4"/>
      <c r="S5" s="23"/>
      <c r="T5" s="23"/>
      <c r="U5" s="4"/>
      <c r="V5" s="23"/>
      <c r="W5" s="23"/>
      <c r="X5" s="20"/>
      <c r="Y5" s="4"/>
      <c r="Z5" s="4"/>
      <c r="AA5" s="4"/>
      <c r="AB5" s="91" t="s">
        <v>99</v>
      </c>
    </row>
    <row r="6" spans="1:29" ht="148.69999999999999" customHeight="1">
      <c r="A6" s="410"/>
      <c r="B6" s="410" t="s">
        <v>91</v>
      </c>
      <c r="C6" s="133" t="s">
        <v>76</v>
      </c>
      <c r="D6" s="257" t="s">
        <v>161</v>
      </c>
      <c r="E6" s="332"/>
      <c r="F6" s="332"/>
      <c r="G6" s="332"/>
      <c r="H6" s="285"/>
      <c r="I6" s="285"/>
      <c r="J6" s="285"/>
      <c r="K6" s="285"/>
      <c r="L6" s="287"/>
      <c r="M6" s="23"/>
      <c r="N6" s="23"/>
      <c r="O6" s="4"/>
      <c r="P6" s="23"/>
      <c r="Q6" s="23"/>
      <c r="R6" s="4"/>
      <c r="S6" s="23"/>
      <c r="T6" s="23"/>
      <c r="U6" s="4"/>
      <c r="V6" s="23"/>
      <c r="W6" s="23"/>
      <c r="X6" s="20"/>
      <c r="Y6" s="4"/>
      <c r="Z6" s="4"/>
      <c r="AA6" s="4"/>
      <c r="AB6" s="159" t="s">
        <v>100</v>
      </c>
    </row>
    <row r="7" spans="1:29" ht="168" customHeight="1">
      <c r="A7" s="410"/>
      <c r="B7" s="411"/>
      <c r="C7" s="134" t="s">
        <v>77</v>
      </c>
      <c r="D7" s="163" t="s">
        <v>104</v>
      </c>
      <c r="E7" s="163"/>
      <c r="F7" s="163"/>
      <c r="G7" s="163"/>
      <c r="H7" s="269"/>
      <c r="I7" s="269"/>
      <c r="J7" s="269"/>
      <c r="K7" s="263"/>
      <c r="L7" s="329"/>
      <c r="M7" s="24"/>
      <c r="N7" s="25"/>
      <c r="O7" s="4"/>
      <c r="P7" s="26"/>
      <c r="Q7" s="25"/>
      <c r="R7" s="4"/>
      <c r="S7" s="27"/>
      <c r="T7" s="25"/>
      <c r="U7" s="4"/>
      <c r="V7" s="26"/>
      <c r="W7" s="25"/>
      <c r="X7" s="20"/>
      <c r="Y7" s="4"/>
      <c r="Z7" s="4"/>
      <c r="AA7" s="4"/>
      <c r="AB7" s="91" t="s">
        <v>101</v>
      </c>
    </row>
    <row r="8" spans="1:29" ht="69.75">
      <c r="A8" s="232"/>
      <c r="B8" s="232" t="s">
        <v>113</v>
      </c>
      <c r="C8" s="228" t="s">
        <v>118</v>
      </c>
      <c r="D8" s="163" t="s">
        <v>164</v>
      </c>
      <c r="E8" s="163"/>
      <c r="F8" s="163"/>
      <c r="G8" s="163"/>
      <c r="H8" s="269"/>
      <c r="I8" s="269"/>
      <c r="J8" s="269"/>
      <c r="K8" s="269"/>
      <c r="L8" s="329"/>
      <c r="M8" s="26"/>
      <c r="N8" s="25"/>
      <c r="O8" s="4"/>
      <c r="P8" s="26"/>
      <c r="Q8" s="25"/>
      <c r="R8" s="4"/>
      <c r="S8" s="27"/>
      <c r="T8" s="25"/>
      <c r="U8" s="4"/>
      <c r="V8" s="26"/>
      <c r="W8" s="25"/>
      <c r="X8" s="20"/>
      <c r="Y8" s="4"/>
      <c r="Z8" s="4"/>
      <c r="AA8" s="4"/>
      <c r="AB8" s="91" t="s">
        <v>121</v>
      </c>
    </row>
    <row r="9" spans="1:29" ht="24" customHeight="1">
      <c r="A9" s="136" t="s">
        <v>9</v>
      </c>
      <c r="B9" s="143" t="s">
        <v>61</v>
      </c>
      <c r="C9" s="143" t="s">
        <v>68</v>
      </c>
      <c r="D9" s="185" t="s">
        <v>94</v>
      </c>
      <c r="E9" s="356"/>
      <c r="F9" s="356"/>
      <c r="G9" s="356"/>
      <c r="H9" s="175"/>
      <c r="I9" s="176"/>
      <c r="J9" s="177"/>
      <c r="K9" s="177"/>
      <c r="L9" s="177"/>
      <c r="M9" s="182">
        <f t="shared" ref="M9:AA9" si="0">SUM(M4:M7)</f>
        <v>0</v>
      </c>
      <c r="N9" s="182">
        <f t="shared" si="0"/>
        <v>0</v>
      </c>
      <c r="O9" s="182">
        <f t="shared" si="0"/>
        <v>0</v>
      </c>
      <c r="P9" s="182">
        <f t="shared" si="0"/>
        <v>0</v>
      </c>
      <c r="Q9" s="182">
        <f t="shared" si="0"/>
        <v>0</v>
      </c>
      <c r="R9" s="182">
        <f t="shared" si="0"/>
        <v>0</v>
      </c>
      <c r="S9" s="182">
        <f t="shared" si="0"/>
        <v>0</v>
      </c>
      <c r="T9" s="182">
        <f t="shared" si="0"/>
        <v>0</v>
      </c>
      <c r="U9" s="182">
        <f t="shared" si="0"/>
        <v>0</v>
      </c>
      <c r="V9" s="182">
        <f t="shared" si="0"/>
        <v>0</v>
      </c>
      <c r="W9" s="182">
        <f t="shared" si="0"/>
        <v>0</v>
      </c>
      <c r="X9" s="182">
        <f t="shared" si="0"/>
        <v>0</v>
      </c>
      <c r="Y9" s="182">
        <f t="shared" si="0"/>
        <v>0</v>
      </c>
      <c r="Z9" s="182">
        <f t="shared" si="0"/>
        <v>0</v>
      </c>
      <c r="AA9" s="182">
        <f t="shared" si="0"/>
        <v>0</v>
      </c>
      <c r="AB9" s="182"/>
    </row>
    <row r="10" spans="1:29" ht="1.5" customHeight="1">
      <c r="A10" s="137"/>
      <c r="B10" s="137"/>
      <c r="C10" s="138"/>
      <c r="D10" s="28"/>
      <c r="E10" s="28"/>
      <c r="F10" s="28"/>
      <c r="G10" s="28"/>
      <c r="H10" s="29"/>
      <c r="I10" s="29"/>
      <c r="J10" s="29"/>
      <c r="K10" s="29"/>
      <c r="L10" s="23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9"/>
      <c r="AB10" s="29"/>
    </row>
  </sheetData>
  <mergeCells count="17">
    <mergeCell ref="A4:A7"/>
    <mergeCell ref="B6:B7"/>
    <mergeCell ref="Y1:AA1"/>
    <mergeCell ref="H2:K2"/>
    <mergeCell ref="M2:O2"/>
    <mergeCell ref="P2:R2"/>
    <mergeCell ref="S2:U2"/>
    <mergeCell ref="V2:X2"/>
    <mergeCell ref="Y2:AA2"/>
    <mergeCell ref="A1:A3"/>
    <mergeCell ref="B1:B3"/>
    <mergeCell ref="C1:C3"/>
    <mergeCell ref="AB1:AB3"/>
    <mergeCell ref="D1:D3"/>
    <mergeCell ref="H1:L1"/>
    <mergeCell ref="M1:X1"/>
    <mergeCell ref="E1:G2"/>
  </mergeCells>
  <printOptions gridLines="1"/>
  <pageMargins left="0.19685039370078741" right="0.19685039370078741" top="0.19685039370078741" bottom="0.51181102362204722" header="0.31496062992125984" footer="0.31496062992125984"/>
  <pageSetup paperSize="9" scale="64" firstPageNumber="13" fitToHeight="0" orientation="landscape" useFirstPageNumber="1" r:id="rId1"/>
  <headerFooter>
    <oddFooter>&amp;C&amp;"TH SarabunIT๙,ธรรมดา"&amp;20&amp;P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showGridLines="0" view="pageBreakPreview" topLeftCell="A8" zoomScale="80" zoomScaleNormal="80" zoomScaleSheetLayoutView="80" zoomScalePageLayoutView="70" workbookViewId="0">
      <selection activeCell="J7" sqref="J7"/>
    </sheetView>
  </sheetViews>
  <sheetFormatPr defaultColWidth="9" defaultRowHeight="23.25"/>
  <cols>
    <col min="1" max="1" width="20.7109375" style="1" customWidth="1"/>
    <col min="2" max="2" width="25.85546875" style="233" customWidth="1"/>
    <col min="3" max="3" width="27.28515625" style="1" customWidth="1"/>
    <col min="4" max="4" width="27" style="1" customWidth="1"/>
    <col min="5" max="7" width="13.85546875" style="1" customWidth="1"/>
    <col min="8" max="11" width="15.7109375" style="16" customWidth="1"/>
    <col min="12" max="12" width="19.7109375" style="229" customWidth="1"/>
    <col min="13" max="14" width="13.42578125" style="16" hidden="1" customWidth="1"/>
    <col min="15" max="15" width="13.42578125" style="229" hidden="1" customWidth="1"/>
    <col min="16" max="17" width="13.42578125" style="16" hidden="1" customWidth="1"/>
    <col min="18" max="18" width="13.42578125" style="229" hidden="1" customWidth="1"/>
    <col min="19" max="23" width="13.42578125" style="16" hidden="1" customWidth="1"/>
    <col min="24" max="24" width="14.42578125" style="16" hidden="1" customWidth="1"/>
    <col min="25" max="25" width="13.5703125" style="17" hidden="1" customWidth="1"/>
    <col min="26" max="26" width="15" style="17" hidden="1" customWidth="1"/>
    <col min="27" max="27" width="13.85546875" style="17" hidden="1" customWidth="1"/>
    <col min="28" max="28" width="17.140625" style="17" customWidth="1"/>
    <col min="29" max="16384" width="9" style="1"/>
  </cols>
  <sheetData>
    <row r="1" spans="1:29" s="36" customFormat="1" ht="27" customHeight="1">
      <c r="A1" s="376" t="s">
        <v>0</v>
      </c>
      <c r="B1" s="386" t="s">
        <v>1</v>
      </c>
      <c r="C1" s="387" t="s">
        <v>17</v>
      </c>
      <c r="D1" s="388" t="s">
        <v>2</v>
      </c>
      <c r="E1" s="364" t="s">
        <v>177</v>
      </c>
      <c r="F1" s="365"/>
      <c r="G1" s="366"/>
      <c r="H1" s="403" t="s">
        <v>3</v>
      </c>
      <c r="I1" s="403"/>
      <c r="J1" s="403"/>
      <c r="K1" s="403"/>
      <c r="L1" s="404"/>
      <c r="M1" s="399" t="s">
        <v>5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15" t="s">
        <v>20</v>
      </c>
      <c r="Z1" s="416"/>
      <c r="AA1" s="417"/>
      <c r="AB1" s="376" t="s">
        <v>95</v>
      </c>
      <c r="AC1" s="161"/>
    </row>
    <row r="2" spans="1:29" s="36" customFormat="1" ht="26.25" customHeight="1">
      <c r="A2" s="377"/>
      <c r="B2" s="386"/>
      <c r="C2" s="387"/>
      <c r="D2" s="388"/>
      <c r="E2" s="368"/>
      <c r="F2" s="369"/>
      <c r="G2" s="370"/>
      <c r="H2" s="403" t="s">
        <v>4</v>
      </c>
      <c r="I2" s="403"/>
      <c r="J2" s="403"/>
      <c r="K2" s="404"/>
      <c r="L2" s="244" t="s">
        <v>119</v>
      </c>
      <c r="M2" s="405" t="s">
        <v>7</v>
      </c>
      <c r="N2" s="405"/>
      <c r="O2" s="405"/>
      <c r="P2" s="406" t="s">
        <v>8</v>
      </c>
      <c r="Q2" s="407"/>
      <c r="R2" s="408"/>
      <c r="S2" s="406" t="s">
        <v>16</v>
      </c>
      <c r="T2" s="407"/>
      <c r="U2" s="408"/>
      <c r="V2" s="406" t="s">
        <v>55</v>
      </c>
      <c r="W2" s="407"/>
      <c r="X2" s="408"/>
      <c r="Y2" s="412" t="s">
        <v>57</v>
      </c>
      <c r="Z2" s="413"/>
      <c r="AA2" s="414"/>
      <c r="AB2" s="377"/>
      <c r="AC2" s="161"/>
    </row>
    <row r="3" spans="1:29" s="36" customFormat="1" ht="24.75" customHeight="1">
      <c r="A3" s="378"/>
      <c r="B3" s="386"/>
      <c r="C3" s="387"/>
      <c r="D3" s="388"/>
      <c r="E3" s="335">
        <v>2561</v>
      </c>
      <c r="F3" s="335">
        <v>2562</v>
      </c>
      <c r="G3" s="335">
        <v>2563</v>
      </c>
      <c r="H3" s="244">
        <v>2564</v>
      </c>
      <c r="I3" s="3">
        <v>2565</v>
      </c>
      <c r="J3" s="3">
        <v>2566</v>
      </c>
      <c r="K3" s="3">
        <v>2567</v>
      </c>
      <c r="L3" s="3" t="s">
        <v>56</v>
      </c>
      <c r="M3" s="183" t="s">
        <v>13</v>
      </c>
      <c r="N3" s="183" t="s">
        <v>14</v>
      </c>
      <c r="O3" s="183" t="s">
        <v>9</v>
      </c>
      <c r="P3" s="183" t="s">
        <v>13</v>
      </c>
      <c r="Q3" s="183" t="s">
        <v>14</v>
      </c>
      <c r="R3" s="183" t="s">
        <v>9</v>
      </c>
      <c r="S3" s="183" t="s">
        <v>13</v>
      </c>
      <c r="T3" s="183" t="s">
        <v>14</v>
      </c>
      <c r="U3" s="183" t="s">
        <v>9</v>
      </c>
      <c r="V3" s="183" t="s">
        <v>13</v>
      </c>
      <c r="W3" s="183" t="s">
        <v>26</v>
      </c>
      <c r="X3" s="183" t="s">
        <v>9</v>
      </c>
      <c r="Y3" s="6" t="s">
        <v>13</v>
      </c>
      <c r="Z3" s="6" t="s">
        <v>14</v>
      </c>
      <c r="AA3" s="6" t="s">
        <v>21</v>
      </c>
      <c r="AB3" s="378"/>
      <c r="AC3" s="161"/>
    </row>
    <row r="4" spans="1:29" ht="111.75" customHeight="1">
      <c r="A4" s="359" t="s">
        <v>15</v>
      </c>
      <c r="B4" s="359" t="s">
        <v>92</v>
      </c>
      <c r="C4" s="427" t="s">
        <v>165</v>
      </c>
      <c r="D4" s="262" t="s">
        <v>181</v>
      </c>
      <c r="E4" s="339"/>
      <c r="F4" s="339"/>
      <c r="G4" s="339"/>
      <c r="H4" s="330"/>
      <c r="I4" s="330"/>
      <c r="J4" s="330"/>
      <c r="K4" s="330"/>
      <c r="L4" s="302"/>
      <c r="M4" s="117"/>
      <c r="N4" s="5"/>
      <c r="O4" s="6"/>
      <c r="P4" s="117"/>
      <c r="Q4" s="5"/>
      <c r="R4" s="6"/>
      <c r="S4" s="117"/>
      <c r="T4" s="5"/>
      <c r="U4" s="6"/>
      <c r="V4" s="117"/>
      <c r="W4" s="5"/>
      <c r="X4" s="6"/>
      <c r="Y4" s="6"/>
      <c r="Z4" s="6"/>
      <c r="AA4" s="6"/>
      <c r="AB4" s="225" t="s">
        <v>99</v>
      </c>
    </row>
    <row r="5" spans="1:29" ht="61.5" customHeight="1">
      <c r="A5" s="367"/>
      <c r="B5" s="426"/>
      <c r="C5" s="358"/>
      <c r="D5" s="262" t="s">
        <v>173</v>
      </c>
      <c r="E5" s="339"/>
      <c r="F5" s="339"/>
      <c r="G5" s="339"/>
      <c r="H5" s="330"/>
      <c r="I5" s="330"/>
      <c r="J5" s="330"/>
      <c r="K5" s="330"/>
      <c r="L5" s="302"/>
      <c r="M5" s="117"/>
      <c r="N5" s="5"/>
      <c r="O5" s="6"/>
      <c r="P5" s="117"/>
      <c r="Q5" s="5"/>
      <c r="R5" s="6"/>
      <c r="S5" s="117"/>
      <c r="T5" s="5"/>
      <c r="U5" s="6"/>
      <c r="V5" s="117"/>
      <c r="W5" s="5"/>
      <c r="X5" s="6"/>
      <c r="Y5" s="6"/>
      <c r="Z5" s="6"/>
      <c r="AA5" s="6"/>
      <c r="AB5" s="225" t="s">
        <v>122</v>
      </c>
    </row>
    <row r="6" spans="1:29" ht="139.5">
      <c r="A6" s="367"/>
      <c r="B6" s="7" t="s">
        <v>25</v>
      </c>
      <c r="C6" s="8" t="s">
        <v>78</v>
      </c>
      <c r="D6" s="8" t="s">
        <v>172</v>
      </c>
      <c r="E6" s="164"/>
      <c r="F6" s="164"/>
      <c r="G6" s="164"/>
      <c r="H6" s="330"/>
      <c r="I6" s="330"/>
      <c r="J6" s="330"/>
      <c r="K6" s="330"/>
      <c r="L6" s="302"/>
      <c r="M6" s="9"/>
      <c r="N6" s="10"/>
      <c r="O6" s="6"/>
      <c r="P6" s="9"/>
      <c r="Q6" s="10"/>
      <c r="R6" s="6"/>
      <c r="S6" s="9"/>
      <c r="T6" s="10"/>
      <c r="U6" s="6"/>
      <c r="V6" s="9"/>
      <c r="W6" s="10"/>
      <c r="X6" s="42"/>
      <c r="Y6" s="6"/>
      <c r="Z6" s="6"/>
      <c r="AA6" s="4"/>
      <c r="AB6" s="159" t="s">
        <v>102</v>
      </c>
    </row>
    <row r="7" spans="1:29" ht="186">
      <c r="A7" s="367"/>
      <c r="B7" s="231" t="s">
        <v>93</v>
      </c>
      <c r="C7" s="12" t="s">
        <v>105</v>
      </c>
      <c r="D7" s="8" t="s">
        <v>184</v>
      </c>
      <c r="E7" s="164"/>
      <c r="F7" s="164"/>
      <c r="G7" s="164"/>
      <c r="H7" s="330"/>
      <c r="I7" s="330"/>
      <c r="J7" s="330"/>
      <c r="K7" s="330"/>
      <c r="L7" s="302"/>
      <c r="M7" s="9"/>
      <c r="N7" s="10"/>
      <c r="O7" s="6"/>
      <c r="P7" s="9"/>
      <c r="Q7" s="10"/>
      <c r="R7" s="6"/>
      <c r="S7" s="9"/>
      <c r="T7" s="10"/>
      <c r="U7" s="6"/>
      <c r="V7" s="9"/>
      <c r="W7" s="10"/>
      <c r="X7" s="100"/>
      <c r="Y7" s="6"/>
      <c r="Z7" s="6"/>
      <c r="AA7" s="6"/>
      <c r="AB7" s="91" t="s">
        <v>145</v>
      </c>
    </row>
    <row r="8" spans="1:29" ht="232.5">
      <c r="A8" s="426"/>
      <c r="B8" s="7" t="s">
        <v>166</v>
      </c>
      <c r="C8" s="8" t="s">
        <v>167</v>
      </c>
      <c r="D8" s="8" t="s">
        <v>170</v>
      </c>
      <c r="E8" s="8"/>
      <c r="F8" s="8"/>
      <c r="G8" s="8"/>
      <c r="H8" s="288"/>
      <c r="I8" s="288"/>
      <c r="J8" s="288"/>
      <c r="K8" s="288"/>
      <c r="L8" s="289"/>
      <c r="M8" s="26"/>
      <c r="N8" s="10"/>
      <c r="O8" s="4"/>
      <c r="P8" s="9"/>
      <c r="Q8" s="10"/>
      <c r="R8" s="4"/>
      <c r="S8" s="9"/>
      <c r="T8" s="10"/>
      <c r="U8" s="4"/>
      <c r="V8" s="9"/>
      <c r="W8" s="10"/>
      <c r="X8" s="42"/>
      <c r="Y8" s="4"/>
      <c r="Z8" s="4"/>
      <c r="AA8" s="4"/>
      <c r="AB8" s="159" t="s">
        <v>123</v>
      </c>
    </row>
    <row r="9" spans="1:29" ht="139.5">
      <c r="A9" s="232"/>
      <c r="B9" s="7" t="s">
        <v>114</v>
      </c>
      <c r="C9" s="8" t="s">
        <v>169</v>
      </c>
      <c r="D9" s="8" t="s">
        <v>168</v>
      </c>
      <c r="E9" s="8"/>
      <c r="F9" s="8"/>
      <c r="G9" s="8"/>
      <c r="H9" s="269"/>
      <c r="I9" s="269"/>
      <c r="J9" s="269"/>
      <c r="K9" s="269"/>
      <c r="L9" s="329"/>
      <c r="M9" s="26"/>
      <c r="N9" s="10"/>
      <c r="O9" s="4"/>
      <c r="P9" s="9"/>
      <c r="Q9" s="10"/>
      <c r="R9" s="4"/>
      <c r="S9" s="9"/>
      <c r="T9" s="10"/>
      <c r="U9" s="4"/>
      <c r="V9" s="9"/>
      <c r="W9" s="10"/>
      <c r="X9" s="42"/>
      <c r="Y9" s="4"/>
      <c r="Z9" s="4"/>
      <c r="AA9" s="4"/>
      <c r="AB9" s="20"/>
    </row>
    <row r="10" spans="1:29" ht="32.25" customHeight="1">
      <c r="A10" s="209" t="s">
        <v>9</v>
      </c>
      <c r="B10" s="184" t="s">
        <v>59</v>
      </c>
      <c r="C10" s="184" t="s">
        <v>68</v>
      </c>
      <c r="D10" s="184" t="s">
        <v>74</v>
      </c>
      <c r="E10" s="336"/>
      <c r="F10" s="336"/>
      <c r="G10" s="336"/>
      <c r="H10" s="99"/>
      <c r="I10" s="178"/>
      <c r="J10" s="425"/>
      <c r="K10" s="425"/>
      <c r="L10" s="425"/>
      <c r="M10" s="227">
        <f>SUM(M4,M6,M7,M8)</f>
        <v>0</v>
      </c>
      <c r="N10" s="227">
        <f>SUM(N4,N6,N7,N8)</f>
        <v>0</v>
      </c>
      <c r="O10" s="227">
        <f t="shared" ref="O10:AA10" si="0">SUM(O4,O6,O7,O8)</f>
        <v>0</v>
      </c>
      <c r="P10" s="227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 t="shared" si="0"/>
        <v>0</v>
      </c>
      <c r="U10" s="227">
        <f t="shared" si="0"/>
        <v>0</v>
      </c>
      <c r="V10" s="227">
        <f t="shared" si="0"/>
        <v>0</v>
      </c>
      <c r="W10" s="227">
        <f t="shared" si="0"/>
        <v>0</v>
      </c>
      <c r="X10" s="227">
        <f t="shared" si="0"/>
        <v>0</v>
      </c>
      <c r="Y10" s="227">
        <f t="shared" si="0"/>
        <v>0</v>
      </c>
      <c r="Z10" s="227">
        <f t="shared" si="0"/>
        <v>0</v>
      </c>
      <c r="AA10" s="227">
        <f t="shared" si="0"/>
        <v>0</v>
      </c>
      <c r="AB10" s="226"/>
    </row>
    <row r="11" spans="1:29" ht="23.25" customHeight="1">
      <c r="I11" s="229"/>
      <c r="J11" s="229"/>
      <c r="K11" s="229"/>
    </row>
    <row r="12" spans="1:29" ht="23.25" customHeight="1">
      <c r="I12" s="229"/>
      <c r="J12" s="229"/>
      <c r="K12" s="229"/>
    </row>
    <row r="13" spans="1:29" ht="24.75" customHeight="1">
      <c r="J13" s="229"/>
      <c r="K13" s="229"/>
    </row>
    <row r="19" spans="3:3">
      <c r="C19" s="1" t="s">
        <v>69</v>
      </c>
    </row>
  </sheetData>
  <mergeCells count="19">
    <mergeCell ref="A4:A8"/>
    <mergeCell ref="Y1:AA1"/>
    <mergeCell ref="H2:K2"/>
    <mergeCell ref="M2:O2"/>
    <mergeCell ref="P2:R2"/>
    <mergeCell ref="S2:U2"/>
    <mergeCell ref="V2:X2"/>
    <mergeCell ref="Y2:AA2"/>
    <mergeCell ref="B4:B5"/>
    <mergeCell ref="C4:C5"/>
    <mergeCell ref="A1:A3"/>
    <mergeCell ref="B1:B3"/>
    <mergeCell ref="C1:C3"/>
    <mergeCell ref="D1:D3"/>
    <mergeCell ref="AB1:AB3"/>
    <mergeCell ref="H1:L1"/>
    <mergeCell ref="M1:X1"/>
    <mergeCell ref="E1:G2"/>
    <mergeCell ref="J10:L10"/>
  </mergeCells>
  <phoneticPr fontId="2" type="noConversion"/>
  <printOptions gridLines="1"/>
  <pageMargins left="0.19685039370078741" right="0.19685039370078741" top="0.39370078740157483" bottom="0.43307086614173229" header="0.31496062992125984" footer="0.31496062992125984"/>
  <pageSetup paperSize="9" scale="59" firstPageNumber="14" fitToHeight="0" orientation="landscape" useFirstPageNumber="1" r:id="rId1"/>
  <headerFooter>
    <oddFooter>&amp;C&amp;"TH SarabunIT๙,ธรรมดา"&amp;20&amp;P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zoomScale="84" zoomScaleNormal="91" zoomScaleSheetLayoutView="84" workbookViewId="0">
      <selection activeCell="T14" sqref="T14"/>
    </sheetView>
  </sheetViews>
  <sheetFormatPr defaultColWidth="9" defaultRowHeight="23.25"/>
  <cols>
    <col min="1" max="1" width="73.140625" style="36" customWidth="1"/>
    <col min="2" max="2" width="16.42578125" style="48" hidden="1" customWidth="1"/>
    <col min="3" max="3" width="16.28515625" style="36" hidden="1" customWidth="1"/>
    <col min="4" max="4" width="12.5703125" style="36" hidden="1" customWidth="1"/>
    <col min="5" max="8" width="10.28515625" style="49" hidden="1" customWidth="1"/>
    <col min="9" max="9" width="10.5703125" style="50" hidden="1" customWidth="1"/>
    <col min="10" max="11" width="15.7109375" style="49" hidden="1" customWidth="1"/>
    <col min="12" max="12" width="15.7109375" style="52" hidden="1" customWidth="1"/>
    <col min="13" max="13" width="18" style="49" customWidth="1"/>
    <col min="14" max="14" width="16" style="49" customWidth="1"/>
    <col min="15" max="15" width="15.7109375" style="52" customWidth="1"/>
    <col min="16" max="16" width="20.42578125" style="49" customWidth="1"/>
    <col min="17" max="17" width="15.7109375" style="49" customWidth="1"/>
    <col min="18" max="18" width="15.7109375" style="52" customWidth="1"/>
    <col min="19" max="19" width="20.140625" style="49" customWidth="1"/>
    <col min="20" max="23" width="15.7109375" style="49" customWidth="1"/>
    <col min="24" max="24" width="15.7109375" style="52" customWidth="1"/>
    <col min="25" max="25" width="15.7109375" style="45" hidden="1" customWidth="1"/>
    <col min="26" max="26" width="19.5703125" style="45" customWidth="1"/>
    <col min="27" max="27" width="15.7109375" style="45" customWidth="1"/>
    <col min="28" max="28" width="21.140625" style="45" customWidth="1"/>
    <col min="29" max="16384" width="9" style="36"/>
  </cols>
  <sheetData>
    <row r="1" spans="1:28">
      <c r="A1" s="432" t="s">
        <v>53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3"/>
      <c r="AA1" s="63"/>
      <c r="AB1" s="64"/>
    </row>
    <row r="2" spans="1:28">
      <c r="A2" s="434" t="s">
        <v>54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68"/>
      <c r="AA2" s="68"/>
      <c r="AB2" s="71"/>
    </row>
    <row r="3" spans="1:28" ht="9.7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98"/>
      <c r="V3" s="98"/>
      <c r="W3" s="98"/>
      <c r="X3" s="70"/>
      <c r="Y3" s="70"/>
      <c r="Z3" s="70"/>
      <c r="AA3" s="70"/>
      <c r="AB3" s="37"/>
    </row>
    <row r="4" spans="1:28">
      <c r="A4" s="388" t="s">
        <v>49</v>
      </c>
      <c r="B4" s="428" t="s">
        <v>1</v>
      </c>
      <c r="C4" s="436" t="s">
        <v>17</v>
      </c>
      <c r="D4" s="428" t="s">
        <v>2</v>
      </c>
      <c r="E4" s="429" t="s">
        <v>3</v>
      </c>
      <c r="F4" s="430"/>
      <c r="G4" s="430"/>
      <c r="H4" s="430"/>
      <c r="I4" s="431"/>
      <c r="J4" s="437" t="s">
        <v>5</v>
      </c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29" t="s">
        <v>12</v>
      </c>
      <c r="Z4" s="428" t="s">
        <v>27</v>
      </c>
      <c r="AA4" s="428"/>
      <c r="AB4" s="428"/>
    </row>
    <row r="5" spans="1:28">
      <c r="A5" s="388"/>
      <c r="B5" s="428"/>
      <c r="C5" s="436"/>
      <c r="D5" s="428"/>
      <c r="E5" s="429" t="s">
        <v>4</v>
      </c>
      <c r="F5" s="430"/>
      <c r="G5" s="430"/>
      <c r="H5" s="431"/>
      <c r="I5" s="38" t="s">
        <v>9</v>
      </c>
      <c r="J5" s="428" t="s">
        <v>6</v>
      </c>
      <c r="K5" s="428"/>
      <c r="L5" s="428"/>
      <c r="M5" s="428" t="s">
        <v>7</v>
      </c>
      <c r="N5" s="428"/>
      <c r="O5" s="428"/>
      <c r="P5" s="428" t="s">
        <v>8</v>
      </c>
      <c r="Q5" s="428"/>
      <c r="R5" s="428"/>
      <c r="S5" s="7" t="s">
        <v>16</v>
      </c>
      <c r="T5" s="7"/>
      <c r="U5" s="7"/>
      <c r="V5" s="7"/>
      <c r="W5" s="7"/>
      <c r="X5" s="7"/>
      <c r="Y5" s="429"/>
      <c r="Z5" s="428" t="s">
        <v>19</v>
      </c>
      <c r="AA5" s="428"/>
      <c r="AB5" s="428"/>
    </row>
    <row r="6" spans="1:28" ht="46.5">
      <c r="A6" s="388"/>
      <c r="B6" s="428"/>
      <c r="C6" s="436"/>
      <c r="D6" s="428"/>
      <c r="E6" s="2">
        <v>2563</v>
      </c>
      <c r="F6" s="2">
        <v>2564</v>
      </c>
      <c r="G6" s="2">
        <v>2565</v>
      </c>
      <c r="H6" s="2">
        <v>2566</v>
      </c>
      <c r="I6" s="39" t="s">
        <v>18</v>
      </c>
      <c r="J6" s="56" t="s">
        <v>35</v>
      </c>
      <c r="K6" s="56" t="s">
        <v>34</v>
      </c>
      <c r="L6" s="4" t="s">
        <v>9</v>
      </c>
      <c r="M6" s="56" t="s">
        <v>35</v>
      </c>
      <c r="N6" s="56" t="s">
        <v>34</v>
      </c>
      <c r="O6" s="4" t="s">
        <v>9</v>
      </c>
      <c r="P6" s="56" t="s">
        <v>35</v>
      </c>
      <c r="Q6" s="56" t="s">
        <v>34</v>
      </c>
      <c r="R6" s="4" t="s">
        <v>9</v>
      </c>
      <c r="S6" s="56" t="s">
        <v>35</v>
      </c>
      <c r="T6" s="56" t="s">
        <v>34</v>
      </c>
      <c r="U6" s="4" t="s">
        <v>9</v>
      </c>
      <c r="V6" s="56"/>
      <c r="W6" s="56"/>
      <c r="X6" s="56"/>
      <c r="Y6" s="429"/>
      <c r="Z6" s="56" t="s">
        <v>35</v>
      </c>
      <c r="AA6" s="56" t="s">
        <v>14</v>
      </c>
      <c r="AB6" s="4" t="s">
        <v>21</v>
      </c>
    </row>
    <row r="7" spans="1:28" ht="30" customHeight="1">
      <c r="A7" s="12" t="s">
        <v>28</v>
      </c>
      <c r="B7" s="54"/>
      <c r="C7" s="55"/>
      <c r="D7" s="54"/>
      <c r="E7" s="2"/>
      <c r="F7" s="2"/>
      <c r="G7" s="2"/>
      <c r="H7" s="2"/>
      <c r="I7" s="39"/>
      <c r="J7" s="72">
        <f>274.573+3130.603</f>
        <v>3405.1759999999999</v>
      </c>
      <c r="K7" s="72">
        <v>1251.5047999999999</v>
      </c>
      <c r="L7" s="62">
        <f t="shared" ref="L7:L12" si="0">SUM(J7:K7)</f>
        <v>4656.6808000000001</v>
      </c>
      <c r="M7" s="103">
        <v>3477.4879999999998</v>
      </c>
      <c r="N7" s="104">
        <v>1276.0391999999999</v>
      </c>
      <c r="O7" s="105">
        <f t="shared" ref="O7:O12" si="1">SUM(M7:N7)</f>
        <v>4753.5271999999995</v>
      </c>
      <c r="P7" s="103">
        <v>3735.5320000000002</v>
      </c>
      <c r="Q7" s="104">
        <v>1329.9413</v>
      </c>
      <c r="R7" s="105">
        <f t="shared" ref="R7:R12" si="2">SUM(P7:Q7)</f>
        <v>5065.4732999999997</v>
      </c>
      <c r="S7" s="104">
        <f>P7+(P7*4%)</f>
        <v>3884.9532800000002</v>
      </c>
      <c r="T7" s="104">
        <v>1375.6293000000001</v>
      </c>
      <c r="U7" s="105">
        <f t="shared" ref="U7:U12" si="3">SUM(S7:T7)</f>
        <v>5260.5825800000002</v>
      </c>
      <c r="V7" s="104"/>
      <c r="W7" s="104"/>
      <c r="X7" s="104"/>
      <c r="Y7" s="106"/>
      <c r="Z7" s="107">
        <f t="shared" ref="Z7:AA12" si="4">SUM(J7,M7,P7,S7)</f>
        <v>14503.14928</v>
      </c>
      <c r="AA7" s="107">
        <f t="shared" si="4"/>
        <v>5233.1145999999999</v>
      </c>
      <c r="AB7" s="105">
        <f t="shared" ref="AB7:AB12" si="5">SUM(Z7,AA7)</f>
        <v>19736.263879999999</v>
      </c>
    </row>
    <row r="8" spans="1:28">
      <c r="A8" s="12" t="s">
        <v>29</v>
      </c>
      <c r="B8" s="54"/>
      <c r="C8" s="55"/>
      <c r="D8" s="54"/>
      <c r="E8" s="2"/>
      <c r="F8" s="2"/>
      <c r="G8" s="2"/>
      <c r="H8" s="2"/>
      <c r="I8" s="39"/>
      <c r="J8" s="72">
        <f>25.938+127.4863</f>
        <v>153.42429999999999</v>
      </c>
      <c r="K8" s="72">
        <v>2624.74</v>
      </c>
      <c r="L8" s="62">
        <f t="shared" si="0"/>
        <v>2778.1642999999999</v>
      </c>
      <c r="M8" s="103">
        <v>123.486</v>
      </c>
      <c r="N8" s="104">
        <f>K8+(K8*5%)</f>
        <v>2755.9769999999999</v>
      </c>
      <c r="O8" s="105">
        <f t="shared" si="1"/>
        <v>2879.4629999999997</v>
      </c>
      <c r="P8" s="103">
        <v>128.42500000000001</v>
      </c>
      <c r="Q8" s="104">
        <f>N8+(N8*5%)</f>
        <v>2893.77585</v>
      </c>
      <c r="R8" s="105">
        <f t="shared" si="2"/>
        <v>3022.2008500000002</v>
      </c>
      <c r="S8" s="104">
        <f>P8+(P8*5%)</f>
        <v>134.84625</v>
      </c>
      <c r="T8" s="104">
        <f>Q8+(Q8*5%)</f>
        <v>3038.4646425000001</v>
      </c>
      <c r="U8" s="105">
        <f t="shared" si="3"/>
        <v>3173.3108925000001</v>
      </c>
      <c r="V8" s="104"/>
      <c r="W8" s="104"/>
      <c r="X8" s="104"/>
      <c r="Y8" s="106"/>
      <c r="Z8" s="107">
        <f t="shared" si="4"/>
        <v>540.18155000000002</v>
      </c>
      <c r="AA8" s="107">
        <f t="shared" si="4"/>
        <v>11312.957492499998</v>
      </c>
      <c r="AB8" s="105">
        <f t="shared" si="5"/>
        <v>11853.139042499997</v>
      </c>
    </row>
    <row r="9" spans="1:28">
      <c r="A9" s="12" t="s">
        <v>30</v>
      </c>
      <c r="B9" s="54"/>
      <c r="C9" s="55"/>
      <c r="D9" s="54"/>
      <c r="E9" s="2"/>
      <c r="F9" s="2"/>
      <c r="G9" s="2"/>
      <c r="H9" s="2"/>
      <c r="I9" s="39"/>
      <c r="J9" s="72">
        <f>412.017+104.053+354.9074-31.806</f>
        <v>839.17139999999995</v>
      </c>
      <c r="K9" s="72">
        <v>888.17</v>
      </c>
      <c r="L9" s="62">
        <f t="shared" si="0"/>
        <v>1727.3413999999998</v>
      </c>
      <c r="M9" s="103">
        <v>1243.7750000000001</v>
      </c>
      <c r="N9" s="108">
        <v>62.798000000000002</v>
      </c>
      <c r="O9" s="105">
        <f t="shared" si="1"/>
        <v>1306.5730000000001</v>
      </c>
      <c r="P9" s="103">
        <v>1293.5260000000001</v>
      </c>
      <c r="Q9" s="108">
        <v>51.704999999999998</v>
      </c>
      <c r="R9" s="105">
        <f t="shared" si="2"/>
        <v>1345.231</v>
      </c>
      <c r="S9" s="104">
        <v>800</v>
      </c>
      <c r="T9" s="108">
        <v>39.097999999999999</v>
      </c>
      <c r="U9" s="105">
        <f t="shared" si="3"/>
        <v>839.09799999999996</v>
      </c>
      <c r="V9" s="108"/>
      <c r="W9" s="108"/>
      <c r="X9" s="108"/>
      <c r="Y9" s="106"/>
      <c r="Z9" s="107">
        <f t="shared" si="4"/>
        <v>4176.4723999999997</v>
      </c>
      <c r="AA9" s="107">
        <f t="shared" si="4"/>
        <v>1041.771</v>
      </c>
      <c r="AB9" s="105">
        <f t="shared" si="5"/>
        <v>5218.2433999999994</v>
      </c>
    </row>
    <row r="10" spans="1:28">
      <c r="A10" s="12" t="s">
        <v>31</v>
      </c>
      <c r="B10" s="54"/>
      <c r="C10" s="55"/>
      <c r="D10" s="54"/>
      <c r="E10" s="2"/>
      <c r="F10" s="2"/>
      <c r="G10" s="2"/>
      <c r="H10" s="2"/>
      <c r="I10" s="39"/>
      <c r="J10" s="72">
        <f>162+38.446</f>
        <v>200.446</v>
      </c>
      <c r="K10" s="73" t="e">
        <f>#REF!</f>
        <v>#REF!</v>
      </c>
      <c r="L10" s="62" t="e">
        <f t="shared" si="0"/>
        <v>#REF!</v>
      </c>
      <c r="M10" s="103">
        <v>274.52199999999999</v>
      </c>
      <c r="N10" s="109" t="e">
        <f>#REF!</f>
        <v>#REF!</v>
      </c>
      <c r="O10" s="105" t="e">
        <f t="shared" si="1"/>
        <v>#REF!</v>
      </c>
      <c r="P10" s="104">
        <v>200</v>
      </c>
      <c r="Q10" s="108" t="e">
        <f>#REF!</f>
        <v>#REF!</v>
      </c>
      <c r="R10" s="105" t="e">
        <f t="shared" si="2"/>
        <v>#REF!</v>
      </c>
      <c r="S10" s="104">
        <v>200</v>
      </c>
      <c r="T10" s="109" t="e">
        <f>#REF!</f>
        <v>#REF!</v>
      </c>
      <c r="U10" s="105" t="e">
        <f t="shared" si="3"/>
        <v>#REF!</v>
      </c>
      <c r="V10" s="109"/>
      <c r="W10" s="109"/>
      <c r="X10" s="109"/>
      <c r="Y10" s="106"/>
      <c r="Z10" s="107">
        <f t="shared" si="4"/>
        <v>874.96799999999996</v>
      </c>
      <c r="AA10" s="107" t="e">
        <f t="shared" si="4"/>
        <v>#REF!</v>
      </c>
      <c r="AB10" s="105" t="e">
        <f t="shared" si="5"/>
        <v>#REF!</v>
      </c>
    </row>
    <row r="11" spans="1:28">
      <c r="A11" s="12" t="s">
        <v>32</v>
      </c>
      <c r="B11" s="54"/>
      <c r="C11" s="55"/>
      <c r="D11" s="54"/>
      <c r="E11" s="2"/>
      <c r="F11" s="2"/>
      <c r="G11" s="2"/>
      <c r="H11" s="2"/>
      <c r="I11" s="39"/>
      <c r="J11" s="73" t="s">
        <v>10</v>
      </c>
      <c r="K11" s="72">
        <v>1065.9223999999999</v>
      </c>
      <c r="L11" s="62">
        <f t="shared" si="0"/>
        <v>1065.9223999999999</v>
      </c>
      <c r="M11" s="110" t="s">
        <v>10</v>
      </c>
      <c r="N11" s="108">
        <v>1045.3924</v>
      </c>
      <c r="O11" s="105">
        <f t="shared" si="1"/>
        <v>1045.3924</v>
      </c>
      <c r="P11" s="110" t="s">
        <v>10</v>
      </c>
      <c r="Q11" s="108">
        <v>1020.8862</v>
      </c>
      <c r="R11" s="105">
        <f t="shared" si="2"/>
        <v>1020.8862</v>
      </c>
      <c r="S11" s="110" t="s">
        <v>10</v>
      </c>
      <c r="T11" s="108">
        <v>1009.924</v>
      </c>
      <c r="U11" s="105">
        <f t="shared" si="3"/>
        <v>1009.924</v>
      </c>
      <c r="V11" s="108"/>
      <c r="W11" s="108"/>
      <c r="X11" s="108"/>
      <c r="Y11" s="106"/>
      <c r="Z11" s="107">
        <f t="shared" si="4"/>
        <v>0</v>
      </c>
      <c r="AA11" s="107">
        <f t="shared" si="4"/>
        <v>4142.125</v>
      </c>
      <c r="AB11" s="105">
        <f t="shared" si="5"/>
        <v>4142.125</v>
      </c>
    </row>
    <row r="12" spans="1:28">
      <c r="A12" s="12" t="s">
        <v>33</v>
      </c>
      <c r="B12" s="54"/>
      <c r="C12" s="55"/>
      <c r="D12" s="54"/>
      <c r="E12" s="2"/>
      <c r="F12" s="2"/>
      <c r="G12" s="2"/>
      <c r="H12" s="2"/>
      <c r="I12" s="39"/>
      <c r="J12" s="73" t="s">
        <v>10</v>
      </c>
      <c r="K12" s="72">
        <v>272.48</v>
      </c>
      <c r="L12" s="62">
        <f t="shared" si="0"/>
        <v>272.48</v>
      </c>
      <c r="M12" s="110" t="s">
        <v>10</v>
      </c>
      <c r="N12" s="108">
        <v>267.44099999999997</v>
      </c>
      <c r="O12" s="105">
        <f t="shared" si="1"/>
        <v>267.44099999999997</v>
      </c>
      <c r="P12" s="110" t="s">
        <v>10</v>
      </c>
      <c r="Q12" s="111">
        <v>270.89789999999999</v>
      </c>
      <c r="R12" s="105">
        <f t="shared" si="2"/>
        <v>270.89789999999999</v>
      </c>
      <c r="S12" s="110" t="s">
        <v>10</v>
      </c>
      <c r="T12" s="108">
        <v>274.08569999999997</v>
      </c>
      <c r="U12" s="105">
        <f t="shared" si="3"/>
        <v>274.08569999999997</v>
      </c>
      <c r="V12" s="108"/>
      <c r="W12" s="108"/>
      <c r="X12" s="108"/>
      <c r="Y12" s="106"/>
      <c r="Z12" s="107">
        <f t="shared" si="4"/>
        <v>0</v>
      </c>
      <c r="AA12" s="107">
        <f t="shared" si="4"/>
        <v>1084.9045999999998</v>
      </c>
      <c r="AB12" s="105">
        <f t="shared" si="5"/>
        <v>1084.9045999999998</v>
      </c>
    </row>
    <row r="13" spans="1:28" ht="24" thickBot="1">
      <c r="A13" s="61"/>
      <c r="B13" s="43"/>
      <c r="C13" s="44"/>
      <c r="D13" s="44"/>
      <c r="E13" s="45"/>
      <c r="F13" s="45"/>
      <c r="G13" s="46" t="s">
        <v>9</v>
      </c>
      <c r="H13" s="46"/>
      <c r="I13" s="47"/>
      <c r="J13" s="80">
        <f>SUM(J7:J12)</f>
        <v>4598.2177000000001</v>
      </c>
      <c r="K13" s="80" t="e">
        <f t="shared" ref="K13:AB13" si="6">SUM(K7:K12)</f>
        <v>#REF!</v>
      </c>
      <c r="L13" s="80" t="e">
        <f t="shared" si="6"/>
        <v>#REF!</v>
      </c>
      <c r="M13" s="80">
        <f t="shared" si="6"/>
        <v>5119.2709999999997</v>
      </c>
      <c r="N13" s="80" t="e">
        <f t="shared" si="6"/>
        <v>#REF!</v>
      </c>
      <c r="O13" s="112" t="e">
        <f>SUM(O7:O12)</f>
        <v>#REF!</v>
      </c>
      <c r="P13" s="80">
        <f t="shared" si="6"/>
        <v>5357.4830000000002</v>
      </c>
      <c r="Q13" s="80" t="e">
        <f>SUM(Q7:Q12)</f>
        <v>#REF!</v>
      </c>
      <c r="R13" s="80" t="e">
        <f>SUM(R7:R12)</f>
        <v>#REF!</v>
      </c>
      <c r="S13" s="80">
        <f t="shared" si="6"/>
        <v>5019.7995300000002</v>
      </c>
      <c r="T13" s="80" t="e">
        <f t="shared" si="6"/>
        <v>#REF!</v>
      </c>
      <c r="U13" s="80" t="e">
        <f>SUM(U7:U12)</f>
        <v>#REF!</v>
      </c>
      <c r="V13" s="80"/>
      <c r="W13" s="80"/>
      <c r="X13" s="80"/>
      <c r="Y13" s="80">
        <f t="shared" si="6"/>
        <v>0</v>
      </c>
      <c r="Z13" s="80">
        <f t="shared" si="6"/>
        <v>20094.771229999998</v>
      </c>
      <c r="AA13" s="53" t="e">
        <f t="shared" si="6"/>
        <v>#REF!</v>
      </c>
      <c r="AB13" s="53" t="e">
        <f t="shared" si="6"/>
        <v>#REF!</v>
      </c>
    </row>
    <row r="14" spans="1:28" ht="24" thickTop="1">
      <c r="A14" s="57"/>
      <c r="L14" s="51"/>
      <c r="O14" s="51"/>
    </row>
    <row r="15" spans="1:28">
      <c r="A15" s="74" t="s">
        <v>38</v>
      </c>
      <c r="B15" s="58"/>
      <c r="C15" s="59"/>
      <c r="D15" s="59"/>
      <c r="E15" s="27"/>
      <c r="F15" s="27"/>
      <c r="G15" s="27"/>
      <c r="H15" s="27"/>
      <c r="I15" s="60"/>
      <c r="J15" s="82" t="e">
        <f>#REF!</f>
        <v>#REF!</v>
      </c>
      <c r="K15" s="82" t="e">
        <f>#REF!</f>
        <v>#REF!</v>
      </c>
      <c r="L15" s="82" t="e">
        <f>#REF!</f>
        <v>#REF!</v>
      </c>
      <c r="M15" s="82" t="e">
        <f>#REF!</f>
        <v>#REF!</v>
      </c>
      <c r="N15" s="82" t="e">
        <f>#REF!</f>
        <v>#REF!</v>
      </c>
      <c r="O15" s="82" t="e">
        <f>#REF!</f>
        <v>#REF!</v>
      </c>
      <c r="P15" s="82" t="e">
        <f>#REF!</f>
        <v>#REF!</v>
      </c>
      <c r="Q15" s="82" t="e">
        <f>#REF!</f>
        <v>#REF!</v>
      </c>
      <c r="R15" s="82" t="e">
        <f>#REF!</f>
        <v>#REF!</v>
      </c>
      <c r="S15" s="102" t="e">
        <f>#REF!</f>
        <v>#REF!</v>
      </c>
      <c r="T15" s="82" t="e">
        <f>#REF!</f>
        <v>#REF!</v>
      </c>
      <c r="U15" s="82"/>
      <c r="V15" s="82"/>
      <c r="W15" s="82"/>
      <c r="X15" s="82" t="e">
        <f>#REF!</f>
        <v>#REF!</v>
      </c>
      <c r="Y15" s="82" t="e">
        <f>#REF!</f>
        <v>#REF!</v>
      </c>
      <c r="Z15" s="102" t="e">
        <f>#REF!</f>
        <v>#REF!</v>
      </c>
      <c r="AA15" s="82" t="e">
        <f>#REF!</f>
        <v>#REF!</v>
      </c>
      <c r="AB15" s="102" t="e">
        <f>#REF!</f>
        <v>#REF!</v>
      </c>
    </row>
    <row r="16" spans="1:28">
      <c r="A16" s="74" t="s">
        <v>36</v>
      </c>
      <c r="B16" s="58"/>
      <c r="C16" s="59"/>
      <c r="D16" s="59"/>
      <c r="E16" s="27"/>
      <c r="F16" s="27"/>
      <c r="G16" s="27"/>
      <c r="H16" s="27"/>
      <c r="I16" s="60"/>
      <c r="J16" s="65">
        <v>4919.9183000000003</v>
      </c>
      <c r="K16" s="65">
        <v>9121.5259000000005</v>
      </c>
      <c r="L16" s="65">
        <f>SUM(J16:K16)</f>
        <v>14041.444200000002</v>
      </c>
      <c r="M16" s="65">
        <v>5267.6570000000002</v>
      </c>
      <c r="N16" s="66">
        <v>7844.0250999999998</v>
      </c>
      <c r="O16" s="65">
        <f>SUM(M16:N16)</f>
        <v>13111.6821</v>
      </c>
      <c r="P16" s="65">
        <f>3589+157.51+1122.58+200</f>
        <v>5069.09</v>
      </c>
      <c r="Q16" s="65">
        <v>7965.2437</v>
      </c>
      <c r="R16" s="65">
        <f>SUM(P16:Q16)</f>
        <v>13034.333699999999</v>
      </c>
      <c r="S16" s="65">
        <f>3732.56+165.39+1122.58+200</f>
        <v>5220.53</v>
      </c>
      <c r="T16" s="65">
        <v>8064.8140000000003</v>
      </c>
      <c r="U16" s="65"/>
      <c r="V16" s="65"/>
      <c r="W16" s="65"/>
      <c r="X16" s="65">
        <f>SUM(S16:T16)</f>
        <v>13285.344000000001</v>
      </c>
      <c r="Y16" s="65"/>
      <c r="Z16" s="65">
        <f>SUM(J16,M16,P16,S16)</f>
        <v>20477.195299999999</v>
      </c>
      <c r="AA16" s="65">
        <f>SUM(K16,N16,Q16,T16)</f>
        <v>32995.608699999997</v>
      </c>
      <c r="AB16" s="65">
        <f>SUM(Z16:AA16)</f>
        <v>53472.803999999996</v>
      </c>
    </row>
    <row r="17" spans="1:28" ht="24" thickBot="1">
      <c r="A17" s="81" t="s">
        <v>37</v>
      </c>
      <c r="B17" s="58"/>
      <c r="C17" s="59"/>
      <c r="D17" s="59"/>
      <c r="E17" s="27"/>
      <c r="F17" s="27"/>
      <c r="G17" s="27"/>
      <c r="H17" s="27"/>
      <c r="I17" s="60"/>
      <c r="J17" s="80" t="e">
        <f>J15-J16</f>
        <v>#REF!</v>
      </c>
      <c r="K17" s="80" t="e">
        <f>K15-K16</f>
        <v>#REF!</v>
      </c>
      <c r="L17" s="80" t="e">
        <f>L15-L16</f>
        <v>#REF!</v>
      </c>
      <c r="M17" s="80" t="e">
        <f>M15-M16</f>
        <v>#REF!</v>
      </c>
      <c r="N17" s="80" t="e">
        <f>N15-N16</f>
        <v>#REF!</v>
      </c>
      <c r="O17" s="53" t="e">
        <f>SUM(M17,N17)</f>
        <v>#REF!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53"/>
      <c r="AB17" s="53"/>
    </row>
    <row r="18" spans="1:28" ht="24" thickTop="1">
      <c r="A18" s="52"/>
      <c r="K18" s="67"/>
      <c r="O18" s="49"/>
      <c r="Q18" s="52"/>
    </row>
    <row r="19" spans="1:28">
      <c r="A19" s="89"/>
      <c r="J19" s="437" t="s">
        <v>5</v>
      </c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29" t="s">
        <v>12</v>
      </c>
      <c r="Z19" s="428" t="s">
        <v>27</v>
      </c>
      <c r="AA19" s="428"/>
      <c r="AB19" s="428"/>
    </row>
    <row r="20" spans="1:28">
      <c r="A20" s="88" t="s">
        <v>48</v>
      </c>
      <c r="J20" s="428" t="s">
        <v>6</v>
      </c>
      <c r="K20" s="428"/>
      <c r="L20" s="428"/>
      <c r="M20" s="428" t="s">
        <v>7</v>
      </c>
      <c r="N20" s="428"/>
      <c r="O20" s="428"/>
      <c r="P20" s="428" t="s">
        <v>8</v>
      </c>
      <c r="Q20" s="428"/>
      <c r="R20" s="428"/>
      <c r="S20" s="428" t="s">
        <v>16</v>
      </c>
      <c r="T20" s="428"/>
      <c r="U20" s="428"/>
      <c r="V20" s="428"/>
      <c r="W20" s="428"/>
      <c r="X20" s="428"/>
      <c r="Y20" s="429"/>
      <c r="Z20" s="428" t="s">
        <v>19</v>
      </c>
      <c r="AA20" s="428"/>
      <c r="AB20" s="428"/>
    </row>
    <row r="21" spans="1:28" s="76" customFormat="1" ht="46.5">
      <c r="A21" s="90" t="s">
        <v>51</v>
      </c>
      <c r="B21" s="75"/>
      <c r="E21" s="77"/>
      <c r="F21" s="77"/>
      <c r="G21" s="77"/>
      <c r="H21" s="77"/>
      <c r="I21" s="78"/>
      <c r="J21" s="56" t="s">
        <v>35</v>
      </c>
      <c r="K21" s="56" t="s">
        <v>34</v>
      </c>
      <c r="L21" s="4" t="s">
        <v>9</v>
      </c>
      <c r="M21" s="56" t="s">
        <v>35</v>
      </c>
      <c r="N21" s="56" t="s">
        <v>34</v>
      </c>
      <c r="O21" s="4" t="s">
        <v>9</v>
      </c>
      <c r="P21" s="56" t="s">
        <v>35</v>
      </c>
      <c r="Q21" s="56" t="s">
        <v>34</v>
      </c>
      <c r="R21" s="4" t="s">
        <v>9</v>
      </c>
      <c r="S21" s="56" t="s">
        <v>35</v>
      </c>
      <c r="T21" s="56" t="s">
        <v>34</v>
      </c>
      <c r="U21" s="56"/>
      <c r="V21" s="56"/>
      <c r="W21" s="56"/>
      <c r="X21" s="4" t="s">
        <v>9</v>
      </c>
      <c r="Y21" s="429"/>
      <c r="Z21" s="56" t="s">
        <v>35</v>
      </c>
      <c r="AA21" s="56" t="s">
        <v>14</v>
      </c>
      <c r="AB21" s="4" t="s">
        <v>21</v>
      </c>
    </row>
    <row r="22" spans="1:28" s="76" customFormat="1" ht="48.75" customHeight="1">
      <c r="A22" s="87" t="s">
        <v>52</v>
      </c>
      <c r="B22" s="79"/>
      <c r="J22" s="10" t="e">
        <f>#REF!</f>
        <v>#REF!</v>
      </c>
      <c r="K22" s="10"/>
      <c r="L22" s="10" t="e">
        <f>#REF!</f>
        <v>#REF!</v>
      </c>
      <c r="M22" s="10" t="e">
        <f>#REF!-4.2</f>
        <v>#REF!</v>
      </c>
      <c r="N22" s="10">
        <v>65</v>
      </c>
      <c r="O22" s="10" t="e">
        <f>SUM(M22:N22)</f>
        <v>#REF!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76" customFormat="1" ht="60.75">
      <c r="A23" s="87" t="s">
        <v>39</v>
      </c>
      <c r="B23" s="79"/>
      <c r="J23" s="10" t="e">
        <f>#REF!</f>
        <v>#REF!</v>
      </c>
      <c r="K23" s="10"/>
      <c r="L23" s="10" t="e">
        <f t="shared" ref="L23:L33" si="7">SUM(J23,K23)</f>
        <v>#REF!</v>
      </c>
      <c r="M23" s="10" t="e">
        <f>#REF!</f>
        <v>#REF!</v>
      </c>
      <c r="N23" s="10">
        <v>50</v>
      </c>
      <c r="O23" s="10" t="e">
        <f t="shared" ref="O23:O29" si="8">SUM(M23:N23)</f>
        <v>#REF!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76" customFormat="1" ht="71.25" customHeight="1">
      <c r="A24" s="87" t="s">
        <v>40</v>
      </c>
      <c r="B24" s="79">
        <v>2</v>
      </c>
      <c r="J24" s="10" t="e">
        <f>#REF!</f>
        <v>#REF!</v>
      </c>
      <c r="K24" s="10"/>
      <c r="L24" s="10" t="e">
        <f t="shared" si="7"/>
        <v>#REF!</v>
      </c>
      <c r="M24" s="10"/>
      <c r="N24" s="10">
        <v>20</v>
      </c>
      <c r="O24" s="10">
        <f t="shared" si="8"/>
        <v>20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76" customFormat="1" ht="40.5">
      <c r="A25" s="87" t="s">
        <v>41</v>
      </c>
      <c r="B25" s="79">
        <v>50</v>
      </c>
      <c r="J25" s="10" t="e">
        <f>#REF!</f>
        <v>#REF!</v>
      </c>
      <c r="K25" s="10" t="e">
        <f>#REF!</f>
        <v>#REF!</v>
      </c>
      <c r="L25" s="10" t="e">
        <f t="shared" si="7"/>
        <v>#REF!</v>
      </c>
      <c r="M25" s="10" t="e">
        <f>#REF!</f>
        <v>#REF!</v>
      </c>
      <c r="N25" s="10" t="e">
        <f>#REF!</f>
        <v>#REF!</v>
      </c>
      <c r="O25" s="10" t="e">
        <f t="shared" si="8"/>
        <v>#REF!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76" customFormat="1" ht="51" customHeight="1">
      <c r="A26" s="87" t="s">
        <v>42</v>
      </c>
      <c r="B26" s="79">
        <v>10</v>
      </c>
      <c r="J26" s="10" t="e">
        <f>#REF!</f>
        <v>#REF!</v>
      </c>
      <c r="K26" s="10" t="e">
        <f>#REF!</f>
        <v>#REF!</v>
      </c>
      <c r="L26" s="10" t="e">
        <f t="shared" si="7"/>
        <v>#REF!</v>
      </c>
      <c r="M26" s="10" t="e">
        <f>#REF!</f>
        <v>#REF!</v>
      </c>
      <c r="N26" s="10">
        <v>20</v>
      </c>
      <c r="O26" s="10" t="e">
        <f t="shared" si="8"/>
        <v>#REF!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76" customFormat="1" ht="46.5" customHeight="1">
      <c r="A27" s="87" t="s">
        <v>50</v>
      </c>
      <c r="B27" s="79">
        <v>25</v>
      </c>
      <c r="J27" s="10" t="e">
        <f>#REF!</f>
        <v>#REF!</v>
      </c>
      <c r="K27" s="10" t="e">
        <f>#REF!</f>
        <v>#REF!</v>
      </c>
      <c r="L27" s="10" t="e">
        <f t="shared" si="7"/>
        <v>#REF!</v>
      </c>
      <c r="M27" s="10" t="e">
        <f>#REF!</f>
        <v>#REF!</v>
      </c>
      <c r="N27" s="10">
        <v>5</v>
      </c>
      <c r="O27" s="10" t="e">
        <f t="shared" si="8"/>
        <v>#REF!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76" customFormat="1" ht="60.75">
      <c r="A28" s="87" t="s">
        <v>43</v>
      </c>
      <c r="B28" s="79">
        <v>5</v>
      </c>
      <c r="J28" s="25" t="e">
        <f>'ยุทธศาสตร์ที่ 2'!#REF!</f>
        <v>#REF!</v>
      </c>
      <c r="K28" s="25"/>
      <c r="L28" s="10" t="e">
        <f t="shared" si="7"/>
        <v>#REF!</v>
      </c>
      <c r="M28" s="25"/>
      <c r="N28" s="25">
        <v>20</v>
      </c>
      <c r="O28" s="10">
        <f t="shared" si="8"/>
        <v>20</v>
      </c>
      <c r="P28" s="25"/>
      <c r="Q28" s="25"/>
      <c r="R28" s="10"/>
      <c r="S28" s="25"/>
      <c r="T28" s="25"/>
      <c r="U28" s="25"/>
      <c r="V28" s="25"/>
      <c r="W28" s="25"/>
      <c r="X28" s="10"/>
      <c r="Y28" s="25"/>
      <c r="Z28" s="25"/>
      <c r="AA28" s="25"/>
      <c r="AB28" s="10"/>
    </row>
    <row r="29" spans="1:28" s="76" customFormat="1" ht="51.75" customHeight="1">
      <c r="A29" s="87" t="s">
        <v>47</v>
      </c>
      <c r="B29" s="79">
        <v>10</v>
      </c>
      <c r="J29" s="25" t="e">
        <f>'ยุทธศาสตร์ที่ 2'!#REF!</f>
        <v>#REF!</v>
      </c>
      <c r="K29" s="25" t="e">
        <f>'ยุทธศาสตร์ที่ 2'!#REF!</f>
        <v>#REF!</v>
      </c>
      <c r="L29" s="10" t="e">
        <f t="shared" si="7"/>
        <v>#REF!</v>
      </c>
      <c r="M29" s="25"/>
      <c r="N29" s="25">
        <v>12.5</v>
      </c>
      <c r="O29" s="10">
        <f t="shared" si="8"/>
        <v>12.5</v>
      </c>
      <c r="P29" s="25"/>
      <c r="Q29" s="25"/>
      <c r="R29" s="10"/>
      <c r="S29" s="25"/>
      <c r="T29" s="25"/>
      <c r="U29" s="25"/>
      <c r="V29" s="25"/>
      <c r="W29" s="25"/>
      <c r="X29" s="10"/>
      <c r="Y29" s="25"/>
      <c r="Z29" s="25"/>
      <c r="AA29" s="25"/>
      <c r="AB29" s="10"/>
    </row>
    <row r="30" spans="1:28" s="76" customFormat="1" ht="69.75" customHeight="1">
      <c r="A30" s="87" t="s">
        <v>45</v>
      </c>
      <c r="B30" s="83"/>
      <c r="J30" s="25" t="e">
        <f>'ยุทธศาสตร์ที่ 2'!#REF!</f>
        <v>#REF!</v>
      </c>
      <c r="K30" s="25" t="e">
        <f>'ยุทธศาสตร์ที่ 2'!#REF!</f>
        <v>#REF!</v>
      </c>
      <c r="L30" s="10" t="e">
        <f t="shared" si="7"/>
        <v>#REF!</v>
      </c>
      <c r="M30" s="25">
        <f>'ยุทธศาสตร์ที่ 2'!M5</f>
        <v>364.17630000000003</v>
      </c>
      <c r="N30" s="25">
        <v>36.25</v>
      </c>
      <c r="O30" s="10">
        <f>SUM(M30:N30)</f>
        <v>400.42630000000003</v>
      </c>
      <c r="P30" s="25"/>
      <c r="Q30" s="25"/>
      <c r="R30" s="10"/>
      <c r="S30" s="25"/>
      <c r="T30" s="25"/>
      <c r="U30" s="25"/>
      <c r="V30" s="25"/>
      <c r="W30" s="25"/>
      <c r="X30" s="10"/>
      <c r="Y30" s="25"/>
      <c r="Z30" s="25"/>
      <c r="AA30" s="25"/>
      <c r="AB30" s="10"/>
    </row>
    <row r="31" spans="1:28" s="76" customFormat="1" ht="92.25" customHeight="1">
      <c r="A31" s="87" t="s">
        <v>46</v>
      </c>
      <c r="B31" s="83" t="s">
        <v>23</v>
      </c>
      <c r="J31" s="25">
        <f>80-46.53</f>
        <v>33.47</v>
      </c>
      <c r="K31" s="25"/>
      <c r="L31" s="10">
        <f>SUM(J31,K31)</f>
        <v>33.47</v>
      </c>
      <c r="M31" s="25">
        <f>120-39.8</f>
        <v>80.2</v>
      </c>
      <c r="N31" s="25">
        <v>120</v>
      </c>
      <c r="O31" s="10">
        <f>SUM(M31:N31)</f>
        <v>200.2</v>
      </c>
      <c r="P31" s="25"/>
      <c r="Q31" s="25"/>
      <c r="R31" s="10"/>
      <c r="S31" s="25"/>
      <c r="T31" s="25"/>
      <c r="U31" s="25"/>
      <c r="V31" s="25"/>
      <c r="W31" s="25"/>
      <c r="X31" s="10"/>
      <c r="Y31" s="25"/>
      <c r="Z31" s="25"/>
      <c r="AA31" s="25"/>
      <c r="AB31" s="10"/>
    </row>
    <row r="32" spans="1:28" ht="46.5" customHeight="1">
      <c r="A32" s="87" t="s">
        <v>44</v>
      </c>
      <c r="B32" s="36"/>
      <c r="E32" s="36"/>
      <c r="F32" s="36"/>
      <c r="G32" s="36"/>
      <c r="H32" s="36"/>
      <c r="I32" s="36"/>
      <c r="J32" s="27">
        <f>'ยุทธศาสตร์ที่ 5'!M8</f>
        <v>0</v>
      </c>
      <c r="K32" s="27">
        <f>'ยุทธศาสตร์ที่ 5'!N8</f>
        <v>0</v>
      </c>
      <c r="L32" s="10">
        <f t="shared" si="7"/>
        <v>0</v>
      </c>
      <c r="M32" s="27">
        <f>'ยุทธศาสตร์ที่ 5'!P8</f>
        <v>0</v>
      </c>
      <c r="N32" s="27">
        <v>500</v>
      </c>
      <c r="O32" s="10">
        <f>SUM(M32:N32)</f>
        <v>500</v>
      </c>
      <c r="P32" s="27"/>
      <c r="Q32" s="27"/>
      <c r="R32" s="10"/>
      <c r="S32" s="27"/>
      <c r="T32" s="27"/>
      <c r="U32" s="27"/>
      <c r="V32" s="27"/>
      <c r="W32" s="27"/>
      <c r="X32" s="10"/>
      <c r="Y32" s="27"/>
      <c r="Z32" s="27"/>
      <c r="AA32" s="27"/>
      <c r="AB32" s="10"/>
    </row>
    <row r="33" spans="1:28" ht="24" thickBot="1">
      <c r="A33" s="86"/>
      <c r="B33" s="36"/>
      <c r="E33" s="36"/>
      <c r="F33" s="36"/>
      <c r="G33" s="36"/>
      <c r="H33" s="36"/>
      <c r="I33" s="36"/>
      <c r="J33" s="84" t="e">
        <f>SUM(J22:J32)</f>
        <v>#REF!</v>
      </c>
      <c r="K33" s="84" t="e">
        <f>SUM(K22:K32)</f>
        <v>#REF!</v>
      </c>
      <c r="L33" s="84" t="e">
        <f t="shared" si="7"/>
        <v>#REF!</v>
      </c>
      <c r="M33" s="84" t="e">
        <f>SUM(M22:M32)</f>
        <v>#REF!</v>
      </c>
      <c r="N33" s="84" t="e">
        <f>SUM(N22:N32)</f>
        <v>#REF!</v>
      </c>
      <c r="O33" s="84" t="e">
        <f>SUM(O22:O32)</f>
        <v>#REF!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s="41" customFormat="1" ht="24" thickTop="1"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</sheetData>
  <mergeCells count="23">
    <mergeCell ref="J19:X19"/>
    <mergeCell ref="Y19:Y21"/>
    <mergeCell ref="Z19:AB19"/>
    <mergeCell ref="J20:L20"/>
    <mergeCell ref="M20:O20"/>
    <mergeCell ref="P20:R20"/>
    <mergeCell ref="S20:X20"/>
    <mergeCell ref="Z20:AB20"/>
    <mergeCell ref="A1:Y1"/>
    <mergeCell ref="A2:Y2"/>
    <mergeCell ref="A4:A6"/>
    <mergeCell ref="B4:B6"/>
    <mergeCell ref="C4:C6"/>
    <mergeCell ref="D4:D6"/>
    <mergeCell ref="E4:I4"/>
    <mergeCell ref="J4:X4"/>
    <mergeCell ref="Y4:Y6"/>
    <mergeCell ref="Z4:AB4"/>
    <mergeCell ref="E5:H5"/>
    <mergeCell ref="J5:L5"/>
    <mergeCell ref="M5:O5"/>
    <mergeCell ref="P5:R5"/>
    <mergeCell ref="Z5:AB5"/>
  </mergeCells>
  <pageMargins left="0.19685039370078741" right="0.19685039370078741" top="0.19685039370078741" bottom="0.19685039370078741" header="0.31496062992125984" footer="0.31496062992125984"/>
  <pageSetup paperSize="8" scale="6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10</vt:i4>
      </vt:variant>
    </vt:vector>
  </HeadingPairs>
  <TitlesOfParts>
    <vt:vector size="16" baseType="lpstr">
      <vt:lpstr>ยุทธศาสตร์ที่ 1 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  <vt:lpstr>ยอดเงินจริงทุกหมวด</vt:lpstr>
      <vt:lpstr>'ยุทธศาสตร์ที่ 1 '!Print_Area</vt:lpstr>
      <vt:lpstr>'ยุทธศาสตร์ที่ 2'!Print_Area</vt:lpstr>
      <vt:lpstr>'ยุทธศาสตร์ที่ 3'!Print_Area</vt:lpstr>
      <vt:lpstr>'ยุทธศาสตร์ที่ 4'!Print_Area</vt:lpstr>
      <vt:lpstr>'ยุทธศาสตร์ที่ 5'!Print_Area</vt:lpstr>
      <vt:lpstr>'ยุทธศาสตร์ที่ 1 '!Print_Titles</vt:lpstr>
      <vt:lpstr>'ยุทธศาสตร์ที่ 2'!Print_Titles</vt:lpstr>
      <vt:lpstr>'ยุทธศาสตร์ที่ 3'!Print_Titles</vt:lpstr>
      <vt:lpstr>'ยุทธศาสตร์ที่ 4'!Print_Titles</vt:lpstr>
      <vt:lpstr>'ยุทธศาสตร์ที่ 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Muay</dc:creator>
  <cp:lastModifiedBy>Muay</cp:lastModifiedBy>
  <cp:lastPrinted>2020-12-07T08:23:18Z</cp:lastPrinted>
  <dcterms:created xsi:type="dcterms:W3CDTF">2019-07-15T01:57:14Z</dcterms:created>
  <dcterms:modified xsi:type="dcterms:W3CDTF">2020-12-07T08:23:32Z</dcterms:modified>
</cp:coreProperties>
</file>